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data wahyu\Penelitian\TKT\PROPOSED TKT\"/>
    </mc:Choice>
  </mc:AlternateContent>
  <bookViews>
    <workbookView xWindow="0" yWindow="0" windowWidth="20490" windowHeight="7905" activeTab="3"/>
  </bookViews>
  <sheets>
    <sheet name="PROFIL PENELITI" sheetId="4" r:id="rId1"/>
    <sheet name="IDENTITAS UMUM" sheetId="3" r:id="rId2"/>
    <sheet name="PENGUKURAN TKT KESEHATAN VAKSIN" sheetId="2" r:id="rId3"/>
    <sheet name="RINGKASAN" sheetId="5" r:id="rId4"/>
  </sheets>
  <externalReferences>
    <externalReference r:id="rId5"/>
  </externalReferences>
  <calcPr calcId="152511"/>
</workbook>
</file>

<file path=xl/calcChain.xml><?xml version="1.0" encoding="utf-8"?>
<calcChain xmlns="http://schemas.openxmlformats.org/spreadsheetml/2006/main">
  <c r="H56" i="2" l="1"/>
  <c r="L19" i="5" l="1"/>
  <c r="L18" i="5"/>
  <c r="L17" i="5"/>
  <c r="L16" i="5"/>
  <c r="L15" i="5"/>
  <c r="L14" i="5"/>
  <c r="L13" i="5"/>
  <c r="E68" i="2" l="1"/>
  <c r="E61" i="2"/>
  <c r="G56" i="2" s="1"/>
  <c r="E53" i="2"/>
  <c r="E44" i="2"/>
  <c r="E39" i="2"/>
  <c r="E31" i="2"/>
  <c r="E22" i="2"/>
  <c r="E15" i="2"/>
  <c r="H18" i="2" l="1"/>
  <c r="G18" i="2"/>
  <c r="G25" i="2"/>
  <c r="H25" i="2"/>
  <c r="H42" i="2"/>
  <c r="G42" i="2"/>
  <c r="H47" i="2"/>
  <c r="G47" i="2"/>
  <c r="H11" i="2"/>
  <c r="G11" i="2"/>
  <c r="H34" i="2"/>
  <c r="G34" i="2"/>
  <c r="H64" i="2"/>
  <c r="G64" i="2"/>
  <c r="D46" i="5"/>
  <c r="D48" i="5"/>
  <c r="D49" i="5"/>
  <c r="D50" i="5"/>
  <c r="D53" i="5"/>
  <c r="E8" i="2"/>
  <c r="C58" i="5"/>
  <c r="U23" i="5"/>
  <c r="G5" i="2" l="1"/>
  <c r="H5" i="2"/>
  <c r="D52" i="5"/>
  <c r="C52" i="5" s="1"/>
  <c r="B52" i="5" s="1"/>
  <c r="D54" i="5"/>
  <c r="C54" i="5" s="1"/>
  <c r="B54" i="5" s="1"/>
  <c r="D47" i="5"/>
  <c r="C46" i="5" s="1"/>
  <c r="D51" i="5"/>
  <c r="C51" i="5" s="1"/>
  <c r="B51" i="5" s="1"/>
  <c r="C48" i="5"/>
  <c r="B48" i="5" s="1"/>
  <c r="C47" i="5" l="1"/>
  <c r="B47" i="5" s="1"/>
  <c r="C50" i="5"/>
  <c r="B50" i="5" s="1"/>
  <c r="C49" i="5"/>
  <c r="B49" i="5" s="1"/>
  <c r="B46" i="5"/>
  <c r="C53" i="5"/>
  <c r="B53" i="5" s="1"/>
  <c r="Q40" i="5" l="1"/>
  <c r="L23" i="5" s="1"/>
</calcChain>
</file>

<file path=xl/sharedStrings.xml><?xml version="1.0" encoding="utf-8"?>
<sst xmlns="http://schemas.openxmlformats.org/spreadsheetml/2006/main" count="234" uniqueCount="127">
  <si>
    <t>TKT 1</t>
  </si>
  <si>
    <t>Indikator</t>
  </si>
  <si>
    <t>Pengukuran</t>
  </si>
  <si>
    <t>TKT 2</t>
  </si>
  <si>
    <t>TKT 3</t>
  </si>
  <si>
    <t>Karakteristik/sifat dan kapasitas unjuk kerja sistem dasar telah diidentifikasi dan diprediksi</t>
  </si>
  <si>
    <t>TKT 4</t>
  </si>
  <si>
    <t>Integrasi sistem teknologi dan rancang bangun skala lab telah selesai (low fidelity)</t>
  </si>
  <si>
    <t>TKT 5</t>
  </si>
  <si>
    <t>TKT 6</t>
  </si>
  <si>
    <t>DATA TEKNOLOGI YANG DIKEMBANGKAN</t>
  </si>
  <si>
    <t>Nama Kegiatan Penelitian</t>
  </si>
  <si>
    <t>Nama Teknologi yang Dikembangkan</t>
  </si>
  <si>
    <t>Bidang Teknologi</t>
  </si>
  <si>
    <t>Semua Bidang</t>
  </si>
  <si>
    <t>Baru</t>
  </si>
  <si>
    <t>Deskripsi Teknologi</t>
  </si>
  <si>
    <t xml:space="preserve">Energi </t>
  </si>
  <si>
    <t>Berlanjut</t>
  </si>
  <si>
    <t>Status Riset</t>
  </si>
  <si>
    <t>Transportasi</t>
  </si>
  <si>
    <t>Selesai</t>
  </si>
  <si>
    <t>Publikasi</t>
  </si>
  <si>
    <t>TIK</t>
  </si>
  <si>
    <t>Pendanaan</t>
  </si>
  <si>
    <t>Hankam</t>
  </si>
  <si>
    <t>Sumber Dana</t>
  </si>
  <si>
    <t>Pangan</t>
  </si>
  <si>
    <t>Skema Pembiayaan</t>
  </si>
  <si>
    <t>Kesehatan &amp; Obat</t>
  </si>
  <si>
    <t>Besaran Dana</t>
  </si>
  <si>
    <t>Material Maju</t>
  </si>
  <si>
    <t>Koordinator Penelitian</t>
  </si>
  <si>
    <t>Sosial Humaniora</t>
  </si>
  <si>
    <t>Nama</t>
  </si>
  <si>
    <t>Maritim</t>
  </si>
  <si>
    <t>Telepon</t>
  </si>
  <si>
    <t>Kebencanaan dan Lingkungan</t>
  </si>
  <si>
    <t>Email</t>
  </si>
  <si>
    <t>Lainnya</t>
  </si>
  <si>
    <t>Alamat</t>
  </si>
  <si>
    <t>Lembaga</t>
  </si>
  <si>
    <t>TKT 7</t>
  </si>
  <si>
    <t>TKT 8</t>
  </si>
  <si>
    <t>TKT 9</t>
  </si>
  <si>
    <t>No</t>
  </si>
  <si>
    <t xml:space="preserve">Keterangan </t>
  </si>
  <si>
    <t>NILAI TKT</t>
  </si>
  <si>
    <t>PROFIL PENELITI</t>
  </si>
  <si>
    <t>Identitas Umum</t>
  </si>
  <si>
    <t>Nama Peneliti</t>
  </si>
  <si>
    <t>Jenis Lembaga</t>
  </si>
  <si>
    <t>Nama Lembaga</t>
  </si>
  <si>
    <t>Jabatan Pengusul</t>
  </si>
  <si>
    <t>NIP (Jika PNS)</t>
  </si>
  <si>
    <t>NIDN (Jika Dosen)</t>
  </si>
  <si>
    <t>Kota</t>
  </si>
  <si>
    <t>PERGURUAN TINGGI</t>
  </si>
  <si>
    <t>KOPERTIS</t>
  </si>
  <si>
    <t>LEMBAGA LPNK</t>
  </si>
  <si>
    <t>LITBANG KEMENTERIAN</t>
  </si>
  <si>
    <t>LITBANG DAERAH</t>
  </si>
  <si>
    <t>LITBANG PERUSAHAAN</t>
  </si>
  <si>
    <t>KEMENTERIAN RISET, TEKNOLOGI DAN PENDIDIKAN TINGGI</t>
  </si>
  <si>
    <t>DIREKTORAT JENDERAL PENGUATAN RISET DAN PENGEMBANGAN</t>
  </si>
  <si>
    <t>Jl. M. H. Thamrin No. 8 Jakarta Pusat 10340-Gedung II BPPT Lantai 19</t>
  </si>
  <si>
    <t>Telepon 021 3169758 Faksimile 021 3102156/31023902</t>
  </si>
  <si>
    <t>Homepage : www.ristekdikti.go.id</t>
  </si>
  <si>
    <t>RINGKASAN HASIL</t>
  </si>
  <si>
    <t>PENGUKURAN TINGKAT KESIAPTERAPAN TEKNOLOGI (TKT)</t>
  </si>
  <si>
    <t>No:</t>
  </si>
  <si>
    <t>Nama/Judul Teknologi</t>
  </si>
  <si>
    <t xml:space="preserve">Pimpinan Program / Kegiatan      </t>
  </si>
  <si>
    <t>Lembaga / Unit Pelaksana</t>
  </si>
  <si>
    <t>Alamat / Kontak</t>
  </si>
  <si>
    <t>Tanggal Pengukuran TKT</t>
  </si>
  <si>
    <t>:</t>
  </si>
  <si>
    <t>Level TKT yang dicapai    :</t>
  </si>
  <si>
    <t>(dari 9 level)</t>
  </si>
  <si>
    <t>% Komplit Indikator =</t>
  </si>
  <si>
    <t xml:space="preserve"> </t>
  </si>
  <si>
    <t>TKT-Meter</t>
  </si>
  <si>
    <t>TKT</t>
  </si>
  <si>
    <t>=</t>
  </si>
  <si>
    <t>% Set Point</t>
  </si>
  <si>
    <t>(default)</t>
  </si>
  <si>
    <t>TRL yang dicapai adalah = TRL tertinggi yang indikatornya terpenuhi</t>
  </si>
  <si>
    <t>Nilai Rata-rata</t>
  </si>
  <si>
    <t>Telp/Fax</t>
  </si>
  <si>
    <t>INDIKATOR TKT BIDANG KESEHATAN VAKSIN HAYATI</t>
  </si>
  <si>
    <t>Studi literatur ilmiah tentang prinsip dasar teknologi yang dikembangkan sudah ada</t>
  </si>
  <si>
    <t>Survey awal pasar telah dimulai dan dinilai</t>
  </si>
  <si>
    <t>Potensi aplikasi ilmiah untuk pemecahan masalah telah digambarkan</t>
  </si>
  <si>
    <t>Hipotesis telah terbentuk</t>
  </si>
  <si>
    <t>Pengembangan desain riset sudah ada</t>
  </si>
  <si>
    <t>Protokol riset untuk mengujian kebenaran prinsip sudah ada</t>
  </si>
  <si>
    <t>Protokol sudah direview oleh kumpulan para ahli dan disetujui</t>
  </si>
  <si>
    <t xml:space="preserve">Studi analitik mendukung prediksi kinerja elemen-elemen teknologi sudah ada </t>
  </si>
  <si>
    <t>Telah dilakukan percobaan laboratorium secara in vitro</t>
  </si>
  <si>
    <t>Telah dilakukan percobaan laboratorium secara in vivo pada hewan model</t>
  </si>
  <si>
    <t>Proses ‘kunci’ untuk produksi telah diidentifikasi dan dikaji di lab</t>
  </si>
  <si>
    <t xml:space="preserve">Prototipe skala lab Good Laboratory Practice (GLP) telah dihasilkan untuk bahan uji Preklinis  </t>
  </si>
  <si>
    <t>Prototipe skala lab telah dihasilkan</t>
  </si>
  <si>
    <t>Telah ditetapkan Target Product Profile (TPP) terdiri dari pemerian sediaan, kandungan sediaan, indikasi, dosis, dose ranging, cara pemberian, khasiat, efek samping yang dimungkinkan, jenis sediaan</t>
  </si>
  <si>
    <t>Uji preklinis awal berupa uji keamanan dan efikasi suatu kandidat biologi/vaksin telah digambarkan dan didefinisikan di hewan model</t>
  </si>
  <si>
    <t>Produksi biologi/vaksin skala pilot telah didesain dan dilakukan</t>
  </si>
  <si>
    <t>Formula induk sediaan biologi/vaksin telah direview oleh Quality assurance dan memenuhi kaidah GMP</t>
  </si>
  <si>
    <t>Uji preklinis keamanan, imunologi/aktifitas biologi dan efikasi sediaan GLP telah dilakukan</t>
  </si>
  <si>
    <t>Desain uji klinis pada manusia sudah dibuat dan didaftarkan ke Badan POM berdasarkan uji preklinis</t>
  </si>
  <si>
    <t>Desain uji stabilitas dan uji stabilitas terbatas telah dilakukan</t>
  </si>
  <si>
    <t xml:space="preserve">Uji klinis fase 1 di manusia dengan jumlah terbatas sudah dilakukan dan memenuhi syarat keamanan dan menunjukkan hasil imnunogenesitas dan farmakokinetik (PK) dan farmakofinamik (PD) yang diharapkan </t>
  </si>
  <si>
    <t>Data hasil uji klinis 1 yang mendukung tersusun protokol uji klinis fase 2</t>
  </si>
  <si>
    <t>Uji klinis fase 2 di manusia sudah dilaksanakan</t>
  </si>
  <si>
    <t>Data-data dosis produk, dosis ranging, cara dan waktu pemberian serta data PK dan PD menjadi dasar untuk menyusun protokol uji klinis fase 3 telah ada</t>
  </si>
  <si>
    <t>Protokol uji klinis fase 3 telah dibuat dan diajukan ke Badan POM</t>
  </si>
  <si>
    <t>Telah dilakukan scaling up proses ke skala komersial sesuai persyaratan GMP</t>
  </si>
  <si>
    <t>Validasi proses pada skala produksi telah dilakukan</t>
  </si>
  <si>
    <t>Fasilitas dan ruangan produksi untuk skala produksi yang memenuhi GMP telah disiapkan</t>
  </si>
  <si>
    <t>Penyusunan dossier telah dimulai terkait data Chemical ,Material dan Control, fasilitas, gedung, tenaga kerja, dll</t>
  </si>
  <si>
    <t>Fasilitas produksi telah disetujui oleh Badan POM</t>
  </si>
  <si>
    <t>Uji klinis fase 3 memenuhi persyaratan</t>
  </si>
  <si>
    <t>Dossier telah didaftarkan ke Badan POM</t>
  </si>
  <si>
    <t>Produk telah diregistrasi ke badan POM</t>
  </si>
  <si>
    <t>Produksi rutin produk biologis/vaksin telah dilakukan</t>
  </si>
  <si>
    <t>Distribusi dan pemasaran produk biologi/vaksin telah dilakukan</t>
  </si>
  <si>
    <t>Protokol PMS pada produk biologi dan hewan sudah dibuat dan diajukan ke Badan POM</t>
  </si>
  <si>
    <t>PMS telah dilaksanakan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</si>
</sst>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numFmt numFmtId="165" formatCode="\-000"/>
    <numFmt numFmtId="166" formatCode="[$-409]dd\-mmm\-yy;@"/>
    <numFmt numFmtId="167" formatCode="0.0%"/>
  </numFmts>
  <fonts count="45">
    <font>
      <sz val="11"/>
      <color theme="1"/>
      <name val="Calibri"/>
      <family val="2"/>
      <charset val="1"/>
      <scheme val="minor"/>
    </font>
    <font>
      <b/>
      <sz val="12"/>
      <color theme="1"/>
      <name val="Arial"/>
      <family val="2"/>
    </font>
    <font>
      <sz val="12"/>
      <color theme="1"/>
      <name val="Arial"/>
      <family val="2"/>
    </font>
    <font>
      <sz val="8"/>
      <color theme="1"/>
      <name val="Arial"/>
      <family val="2"/>
    </font>
    <font>
      <sz val="8"/>
      <color rgb="FF444444"/>
      <name val="Arial"/>
      <family val="2"/>
    </font>
    <font>
      <b/>
      <sz val="12"/>
      <color rgb="FFFF0000"/>
      <name val="Arial"/>
      <family val="2"/>
    </font>
    <font>
      <b/>
      <sz val="16"/>
      <color theme="0"/>
      <name val="Arial"/>
      <family val="2"/>
    </font>
    <font>
      <b/>
      <sz val="16"/>
      <color theme="1"/>
      <name val="Arial"/>
      <family val="2"/>
    </font>
    <font>
      <sz val="12"/>
      <name val="Arial"/>
      <family val="2"/>
    </font>
    <font>
      <sz val="11"/>
      <name val="Arial"/>
      <family val="2"/>
    </font>
    <font>
      <sz val="10"/>
      <name val="Arial"/>
      <family val="2"/>
    </font>
    <font>
      <b/>
      <sz val="21"/>
      <name val="Vogel"/>
    </font>
    <font>
      <b/>
      <sz val="10"/>
      <name val="Vogel"/>
    </font>
    <font>
      <b/>
      <sz val="14"/>
      <name val="Vogel"/>
    </font>
    <font>
      <b/>
      <sz val="14"/>
      <color indexed="10"/>
      <name val="Vogel"/>
    </font>
    <font>
      <b/>
      <sz val="12"/>
      <name val="Vogel"/>
    </font>
    <font>
      <sz val="12"/>
      <name val="Vogel"/>
    </font>
    <font>
      <b/>
      <sz val="20"/>
      <name val="VogelCondensed"/>
    </font>
    <font>
      <b/>
      <sz val="36"/>
      <name val="VogelWide"/>
    </font>
    <font>
      <b/>
      <sz val="16"/>
      <name val="VogelCondensed"/>
    </font>
    <font>
      <b/>
      <sz val="12"/>
      <name val="Vogel"/>
      <charset val="1"/>
    </font>
    <font>
      <b/>
      <sz val="10"/>
      <name val="VogelCondensed"/>
    </font>
    <font>
      <sz val="16"/>
      <name val="Baskerville Old Face"/>
      <family val="1"/>
    </font>
    <font>
      <sz val="10"/>
      <color indexed="10"/>
      <name val="Arial"/>
      <family val="2"/>
    </font>
    <font>
      <b/>
      <sz val="36"/>
      <color rgb="FFFF0000"/>
      <name val="Calibri"/>
      <family val="2"/>
      <scheme val="minor"/>
    </font>
    <font>
      <b/>
      <sz val="12"/>
      <color indexed="10"/>
      <name val="VogelWide"/>
    </font>
    <font>
      <sz val="10"/>
      <color indexed="12"/>
      <name val="Arial"/>
      <family val="2"/>
    </font>
    <font>
      <sz val="12"/>
      <color indexed="10"/>
      <name val="Hanzel"/>
    </font>
    <font>
      <b/>
      <sz val="14"/>
      <name val="Antiqua101Condensed"/>
    </font>
    <font>
      <sz val="14"/>
      <color indexed="12"/>
      <name val="Antiqua101Condensed"/>
    </font>
    <font>
      <b/>
      <sz val="40"/>
      <name val="Calibri"/>
      <family val="2"/>
      <scheme val="minor"/>
    </font>
    <font>
      <b/>
      <sz val="18"/>
      <name val="Arial"/>
      <family val="2"/>
    </font>
    <font>
      <sz val="36"/>
      <color indexed="17"/>
      <name val="VogelWide"/>
    </font>
    <font>
      <sz val="18"/>
      <name val="Antiqua101"/>
    </font>
    <font>
      <b/>
      <sz val="10"/>
      <color indexed="17"/>
      <name val="Cupid"/>
    </font>
    <font>
      <b/>
      <sz val="10"/>
      <name val="Cupid"/>
    </font>
    <font>
      <b/>
      <sz val="10"/>
      <name val="Arial"/>
      <family val="2"/>
    </font>
    <font>
      <sz val="10"/>
      <color indexed="10"/>
      <name val="Cupid"/>
    </font>
    <font>
      <sz val="10"/>
      <name val="Antiqua101"/>
    </font>
    <font>
      <sz val="10"/>
      <name val="Ameretto"/>
    </font>
    <font>
      <b/>
      <sz val="10"/>
      <color indexed="10"/>
      <name val="Arial"/>
      <family val="2"/>
    </font>
    <font>
      <sz val="26"/>
      <color indexed="12"/>
      <name val="Arial"/>
      <family val="2"/>
    </font>
    <font>
      <b/>
      <sz val="18"/>
      <name val="Vogel"/>
    </font>
    <font>
      <b/>
      <sz val="12"/>
      <name val="Arial"/>
      <family val="2"/>
    </font>
    <font>
      <b/>
      <sz val="11"/>
      <name val="Arial"/>
      <family val="2"/>
    </font>
  </fonts>
  <fills count="2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indexed="18"/>
        <bgColor indexed="64"/>
      </patternFill>
    </fill>
    <fill>
      <patternFill patternType="solid">
        <fgColor indexed="53"/>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50"/>
        <bgColor indexed="64"/>
      </patternFill>
    </fill>
    <fill>
      <patternFill patternType="solid">
        <fgColor indexed="47"/>
        <bgColor indexed="64"/>
      </patternFill>
    </fill>
    <fill>
      <patternFill patternType="solid">
        <fgColor indexed="15"/>
        <bgColor indexed="64"/>
      </patternFill>
    </fill>
    <fill>
      <patternFill patternType="solid">
        <fgColor theme="6" tint="-0.249977111117893"/>
        <bgColor indexed="64"/>
      </patternFill>
    </fill>
    <fill>
      <patternFill patternType="solid">
        <fgColor rgb="FFFF0000"/>
        <bgColor indexed="64"/>
      </patternFill>
    </fill>
    <fill>
      <patternFill patternType="solid">
        <fgColor rgb="FFC00000"/>
        <bgColor indexed="64"/>
      </patternFill>
    </fill>
    <fill>
      <patternFill patternType="solid">
        <fgColor theme="9" tint="-0.249977111117893"/>
        <bgColor indexed="64"/>
      </patternFill>
    </fill>
    <fill>
      <patternFill patternType="solid">
        <fgColor theme="6"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bottom style="medium">
        <color indexed="10"/>
      </bottom>
      <diagonal/>
    </border>
    <border>
      <left style="thick">
        <color indexed="12"/>
      </left>
      <right style="thick">
        <color indexed="12"/>
      </right>
      <top style="thick">
        <color indexed="12"/>
      </top>
      <bottom style="thick">
        <color indexed="1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0" fillId="0" borderId="0"/>
  </cellStyleXfs>
  <cellXfs count="179">
    <xf numFmtId="0" fontId="0" fillId="0" borderId="0" xfId="0"/>
    <xf numFmtId="0" fontId="2" fillId="0" borderId="0" xfId="0" applyFont="1"/>
    <xf numFmtId="0" fontId="0" fillId="2" borderId="0" xfId="0" applyFill="1"/>
    <xf numFmtId="0" fontId="2" fillId="2" borderId="0" xfId="0" applyFont="1" applyFill="1"/>
    <xf numFmtId="0" fontId="2" fillId="2" borderId="0" xfId="0" applyFont="1" applyFill="1" applyAlignment="1">
      <alignment vertical="top"/>
    </xf>
    <xf numFmtId="0" fontId="0" fillId="0" borderId="0" xfId="0" applyAlignment="1">
      <alignment horizontal="left" vertical="top" wrapText="1"/>
    </xf>
    <xf numFmtId="0" fontId="0" fillId="0" borderId="0" xfId="0" applyAlignment="1">
      <alignment horizontal="righ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horizontal="righ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10" fillId="0" borderId="0" xfId="0" applyFont="1" applyAlignment="1">
      <alignment horizontal="center"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righ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2" fillId="0" borderId="0" xfId="0" applyFont="1" applyBorder="1" applyAlignment="1">
      <alignment horizontal="right" vertical="top" wrapText="1"/>
    </xf>
    <xf numFmtId="0" fontId="13" fillId="0" borderId="2" xfId="0" applyFont="1" applyBorder="1" applyAlignment="1">
      <alignment horizontal="left" vertical="top" wrapText="1"/>
    </xf>
    <xf numFmtId="0" fontId="13" fillId="0" borderId="0" xfId="0" applyFont="1" applyBorder="1" applyAlignment="1">
      <alignment horizontal="left" vertical="top" wrapText="1"/>
    </xf>
    <xf numFmtId="0" fontId="15" fillId="0" borderId="0" xfId="0" applyFont="1" applyBorder="1" applyAlignment="1">
      <alignment horizontal="left" vertical="top" wrapText="1"/>
    </xf>
    <xf numFmtId="0" fontId="15" fillId="0" borderId="16" xfId="0" applyFont="1" applyBorder="1" applyAlignment="1">
      <alignment horizontal="left" vertical="top" wrapText="1"/>
    </xf>
    <xf numFmtId="0" fontId="15" fillId="0" borderId="0" xfId="0" applyFont="1" applyBorder="1" applyAlignment="1">
      <alignment vertical="top" wrapText="1"/>
    </xf>
    <xf numFmtId="0" fontId="15" fillId="0" borderId="16" xfId="0" applyFont="1" applyBorder="1" applyAlignment="1">
      <alignment vertical="center" wrapText="1"/>
    </xf>
    <xf numFmtId="0" fontId="21" fillId="0" borderId="0" xfId="0" applyFont="1" applyBorder="1" applyAlignment="1">
      <alignment horizontal="left" vertical="center" wrapText="1"/>
    </xf>
    <xf numFmtId="0" fontId="21" fillId="0" borderId="0" xfId="0" quotePrefix="1" applyFont="1" applyBorder="1" applyAlignment="1">
      <alignment horizontal="left" vertical="center" wrapText="1"/>
    </xf>
    <xf numFmtId="0" fontId="22" fillId="0" borderId="0" xfId="0" applyFont="1" applyBorder="1" applyAlignment="1">
      <alignment horizontal="left" vertical="top" wrapText="1"/>
    </xf>
    <xf numFmtId="0" fontId="0" fillId="8" borderId="7" xfId="0" applyFont="1" applyFill="1" applyBorder="1" applyAlignment="1">
      <alignment horizontal="left" vertical="top" wrapText="1"/>
    </xf>
    <xf numFmtId="0" fontId="0" fillId="8" borderId="8" xfId="0" applyFont="1" applyFill="1" applyBorder="1" applyAlignment="1">
      <alignment horizontal="left" vertical="top" wrapText="1"/>
    </xf>
    <xf numFmtId="0" fontId="23" fillId="8" borderId="8" xfId="0" applyFont="1" applyFill="1" applyBorder="1" applyAlignment="1">
      <alignment horizontal="center" vertical="top" wrapText="1"/>
    </xf>
    <xf numFmtId="0" fontId="0" fillId="8" borderId="9" xfId="0" applyFont="1" applyFill="1" applyBorder="1" applyAlignment="1">
      <alignment horizontal="left" vertical="top" wrapText="1"/>
    </xf>
    <xf numFmtId="0" fontId="0" fillId="0" borderId="16" xfId="0" applyBorder="1" applyAlignment="1">
      <alignment horizontal="left" vertical="top" wrapText="1"/>
    </xf>
    <xf numFmtId="0" fontId="0" fillId="8" borderId="10" xfId="0" applyFont="1" applyFill="1" applyBorder="1" applyAlignment="1">
      <alignment horizontal="left" vertical="top" wrapText="1"/>
    </xf>
    <xf numFmtId="0" fontId="0" fillId="9" borderId="0" xfId="0" applyFont="1" applyFill="1" applyBorder="1" applyAlignment="1">
      <alignment horizontal="left" vertical="top" wrapText="1"/>
    </xf>
    <xf numFmtId="0" fontId="23" fillId="9" borderId="0" xfId="0" applyFont="1" applyFill="1" applyBorder="1" applyAlignment="1">
      <alignment horizontal="center" vertical="top" wrapText="1"/>
    </xf>
    <xf numFmtId="0" fontId="0" fillId="8" borderId="11" xfId="0" applyFont="1" applyFill="1" applyBorder="1" applyAlignment="1">
      <alignment horizontal="left" vertical="top" wrapText="1"/>
    </xf>
    <xf numFmtId="0" fontId="8" fillId="0" borderId="0" xfId="0" applyFont="1" applyBorder="1" applyAlignment="1">
      <alignment horizontal="center" vertical="top" wrapText="1"/>
    </xf>
    <xf numFmtId="0" fontId="0" fillId="8" borderId="10" xfId="0" applyFill="1" applyBorder="1" applyAlignment="1">
      <alignment horizontal="left" vertical="top" wrapText="1"/>
    </xf>
    <xf numFmtId="0" fontId="0" fillId="9" borderId="0" xfId="0" applyFill="1" applyBorder="1" applyAlignment="1">
      <alignment horizontal="left" vertical="top" wrapText="1"/>
    </xf>
    <xf numFmtId="0" fontId="0" fillId="8" borderId="11" xfId="0" applyFill="1" applyBorder="1" applyAlignment="1">
      <alignment horizontal="left" vertical="top" wrapText="1"/>
    </xf>
    <xf numFmtId="0" fontId="25" fillId="9" borderId="0" xfId="0" applyFont="1" applyFill="1" applyBorder="1" applyAlignment="1">
      <alignment horizontal="center" vertical="center" wrapText="1"/>
    </xf>
    <xf numFmtId="0" fontId="8" fillId="9" borderId="0" xfId="0" applyFont="1" applyFill="1" applyBorder="1" applyAlignment="1">
      <alignment horizontal="left" vertical="top" wrapText="1"/>
    </xf>
    <xf numFmtId="0" fontId="0" fillId="11" borderId="0" xfId="0" applyFill="1" applyBorder="1" applyAlignment="1">
      <alignment horizontal="left" vertical="top" wrapText="1"/>
    </xf>
    <xf numFmtId="0" fontId="0" fillId="11" borderId="0" xfId="0" applyFill="1" applyBorder="1" applyAlignment="1">
      <alignment horizontal="right" vertical="top" wrapText="1"/>
    </xf>
    <xf numFmtId="0" fontId="26" fillId="11" borderId="0" xfId="0" applyFont="1" applyFill="1" applyBorder="1" applyAlignment="1">
      <alignment horizontal="center" vertical="top" wrapText="1"/>
    </xf>
    <xf numFmtId="0" fontId="27" fillId="11" borderId="0" xfId="0" applyFont="1" applyFill="1" applyBorder="1" applyAlignment="1">
      <alignment horizontal="center" vertical="center" textRotation="255" wrapText="1"/>
    </xf>
    <xf numFmtId="0" fontId="28" fillId="12" borderId="0" xfId="0" applyFont="1" applyFill="1" applyBorder="1" applyAlignment="1">
      <alignment horizontal="right" vertical="top" wrapText="1"/>
    </xf>
    <xf numFmtId="0" fontId="29" fillId="12" borderId="17" xfId="0" applyFont="1" applyFill="1" applyBorder="1" applyAlignment="1">
      <alignment horizontal="left" vertical="center" wrapText="1"/>
    </xf>
    <xf numFmtId="10" fontId="29" fillId="12" borderId="23" xfId="0" applyNumberFormat="1" applyFont="1" applyFill="1" applyBorder="1" applyAlignment="1">
      <alignment horizontal="left" vertical="center" wrapText="1"/>
    </xf>
    <xf numFmtId="0" fontId="28" fillId="12" borderId="0" xfId="0" applyFont="1" applyFill="1" applyBorder="1" applyAlignment="1">
      <alignment horizontal="left" vertical="center" wrapText="1"/>
    </xf>
    <xf numFmtId="10" fontId="29" fillId="12" borderId="24" xfId="0" applyNumberFormat="1" applyFont="1" applyFill="1" applyBorder="1" applyAlignment="1">
      <alignment horizontal="left" vertical="center" wrapText="1"/>
    </xf>
    <xf numFmtId="10" fontId="29" fillId="12" borderId="25" xfId="0" applyNumberFormat="1" applyFont="1" applyFill="1" applyBorder="1" applyAlignment="1">
      <alignment horizontal="left" vertical="center" wrapText="1"/>
    </xf>
    <xf numFmtId="0" fontId="31" fillId="11" borderId="0" xfId="0" applyFont="1" applyFill="1" applyBorder="1" applyAlignment="1">
      <alignment horizontal="left" vertical="center" wrapText="1"/>
    </xf>
    <xf numFmtId="0" fontId="32" fillId="3" borderId="26" xfId="0" applyFont="1" applyFill="1" applyBorder="1" applyAlignment="1">
      <alignment horizontal="center" vertical="center" wrapText="1"/>
    </xf>
    <xf numFmtId="0" fontId="33" fillId="11" borderId="0" xfId="0" applyFont="1" applyFill="1" applyBorder="1" applyAlignment="1">
      <alignment vertical="top" wrapText="1"/>
    </xf>
    <xf numFmtId="0" fontId="0" fillId="0" borderId="0" xfId="0" applyFont="1" applyAlignment="1">
      <alignment horizontal="left" vertical="top" wrapText="1"/>
    </xf>
    <xf numFmtId="0" fontId="0" fillId="0" borderId="15" xfId="0" applyFont="1" applyBorder="1" applyAlignment="1">
      <alignment horizontal="left" vertical="top" wrapText="1"/>
    </xf>
    <xf numFmtId="0" fontId="0" fillId="0" borderId="0" xfId="0" applyFont="1" applyBorder="1" applyAlignment="1">
      <alignment horizontal="left" vertical="top" wrapText="1"/>
    </xf>
    <xf numFmtId="0" fontId="0" fillId="13" borderId="0" xfId="0" applyFont="1" applyFill="1" applyBorder="1" applyAlignment="1">
      <alignment horizontal="left" vertical="top" wrapText="1"/>
    </xf>
    <xf numFmtId="0" fontId="34" fillId="13" borderId="0" xfId="0" applyFont="1" applyFill="1" applyBorder="1" applyAlignment="1">
      <alignment horizontal="right" vertical="center" wrapText="1"/>
    </xf>
    <xf numFmtId="0" fontId="35" fillId="13" borderId="0" xfId="0" applyFont="1" applyFill="1" applyBorder="1" applyAlignment="1">
      <alignment horizontal="right" vertical="center" wrapText="1"/>
    </xf>
    <xf numFmtId="0" fontId="36" fillId="13" borderId="0" xfId="0" applyFont="1" applyFill="1" applyBorder="1" applyAlignment="1">
      <alignment horizontal="left" vertical="center" wrapText="1"/>
    </xf>
    <xf numFmtId="0" fontId="37" fillId="13" borderId="0" xfId="0" applyFont="1" applyFill="1" applyBorder="1" applyAlignment="1">
      <alignment horizontal="center" vertical="center" wrapText="1"/>
    </xf>
    <xf numFmtId="0" fontId="38" fillId="13" borderId="0" xfId="0" applyFont="1" applyFill="1" applyBorder="1" applyAlignment="1">
      <alignment vertical="top" wrapText="1"/>
    </xf>
    <xf numFmtId="0" fontId="0" fillId="0" borderId="16" xfId="0" applyFont="1" applyBorder="1" applyAlignment="1">
      <alignment horizontal="left" vertical="top" wrapText="1"/>
    </xf>
    <xf numFmtId="0" fontId="39" fillId="0" borderId="0" xfId="0" applyFont="1" applyAlignment="1">
      <alignment horizontal="center" vertical="top" wrapText="1"/>
    </xf>
    <xf numFmtId="0" fontId="39" fillId="0" borderId="15" xfId="0" applyFont="1" applyBorder="1" applyAlignment="1">
      <alignment horizontal="center" vertical="top" wrapText="1"/>
    </xf>
    <xf numFmtId="0" fontId="39" fillId="0" borderId="0" xfId="0" applyFont="1" applyBorder="1" applyAlignment="1">
      <alignment horizontal="center" vertical="top" wrapText="1"/>
    </xf>
    <xf numFmtId="0" fontId="39" fillId="8" borderId="12" xfId="0" applyFont="1" applyFill="1" applyBorder="1" applyAlignment="1">
      <alignment horizontal="center" vertical="top" wrapText="1"/>
    </xf>
    <xf numFmtId="0" fontId="39" fillId="8" borderId="13" xfId="0" applyFont="1" applyFill="1" applyBorder="1" applyAlignment="1">
      <alignment horizontal="center" vertical="top" wrapText="1"/>
    </xf>
    <xf numFmtId="0" fontId="0" fillId="8" borderId="13" xfId="0" applyFill="1" applyBorder="1" applyAlignment="1">
      <alignment horizontal="left" vertical="top" wrapText="1"/>
    </xf>
    <xf numFmtId="0" fontId="0" fillId="8" borderId="13" xfId="0" applyFill="1" applyBorder="1" applyAlignment="1">
      <alignment horizontal="right" vertical="top" wrapText="1"/>
    </xf>
    <xf numFmtId="0" fontId="0" fillId="8" borderId="14" xfId="0" applyFill="1" applyBorder="1" applyAlignment="1">
      <alignment horizontal="left" vertical="top" wrapText="1"/>
    </xf>
    <xf numFmtId="0" fontId="39"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0" fillId="0" borderId="0" xfId="0" applyFill="1" applyBorder="1" applyAlignment="1">
      <alignment horizontal="right" vertical="top" wrapText="1"/>
    </xf>
    <xf numFmtId="0" fontId="39" fillId="0" borderId="27" xfId="0" applyFont="1" applyBorder="1" applyAlignment="1">
      <alignment horizontal="center" vertical="top" wrapText="1"/>
    </xf>
    <xf numFmtId="0" fontId="39" fillId="0" borderId="28" xfId="0" applyFont="1" applyBorder="1" applyAlignment="1">
      <alignment horizontal="center" vertical="top" wrapText="1"/>
    </xf>
    <xf numFmtId="0" fontId="39" fillId="0" borderId="28"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28" xfId="0" applyFill="1" applyBorder="1" applyAlignment="1">
      <alignment horizontal="right" vertical="top" wrapText="1"/>
    </xf>
    <xf numFmtId="0" fontId="0" fillId="0" borderId="29" xfId="0" applyBorder="1" applyAlignment="1">
      <alignment horizontal="left" vertical="top" wrapText="1"/>
    </xf>
    <xf numFmtId="0" fontId="39" fillId="0" borderId="30" xfId="0" applyFont="1" applyBorder="1" applyAlignment="1">
      <alignment horizontal="center" vertical="top" wrapText="1"/>
    </xf>
    <xf numFmtId="0" fontId="39" fillId="0" borderId="30" xfId="0" applyFont="1" applyFill="1" applyBorder="1" applyAlignment="1">
      <alignment horizontal="center" vertical="top" wrapText="1"/>
    </xf>
    <xf numFmtId="0" fontId="0" fillId="0" borderId="30" xfId="0" applyFill="1" applyBorder="1" applyAlignment="1">
      <alignment horizontal="left" vertical="top" wrapText="1"/>
    </xf>
    <xf numFmtId="0" fontId="0" fillId="0" borderId="30" xfId="0" applyFill="1" applyBorder="1" applyAlignment="1">
      <alignment horizontal="right" vertical="top" wrapText="1"/>
    </xf>
    <xf numFmtId="0" fontId="0" fillId="0" borderId="30" xfId="0" applyBorder="1" applyAlignment="1">
      <alignment horizontal="left" vertical="top" wrapText="1"/>
    </xf>
    <xf numFmtId="0" fontId="10" fillId="14" borderId="1" xfId="1" applyFill="1" applyBorder="1" applyAlignment="1" applyProtection="1">
      <alignment vertical="top"/>
    </xf>
    <xf numFmtId="0" fontId="40" fillId="11" borderId="1" xfId="0" applyFont="1" applyFill="1" applyBorder="1" applyAlignment="1">
      <alignment horizontal="center" vertical="top" wrapText="1"/>
    </xf>
    <xf numFmtId="0" fontId="39" fillId="0" borderId="0" xfId="0" applyFont="1" applyAlignment="1">
      <alignment horizontal="left" vertical="top" wrapText="1"/>
    </xf>
    <xf numFmtId="0" fontId="39" fillId="0" borderId="0" xfId="0" applyFont="1" applyBorder="1" applyAlignment="1">
      <alignment horizontal="left" vertical="top" wrapText="1"/>
    </xf>
    <xf numFmtId="0" fontId="0" fillId="0" borderId="0" xfId="0" applyBorder="1" applyAlignment="1">
      <alignment horizontal="right" vertical="top" wrapText="1"/>
    </xf>
    <xf numFmtId="0" fontId="0" fillId="0" borderId="0" xfId="0" applyBorder="1" applyAlignment="1">
      <alignment horizontal="center" vertical="top" wrapText="1"/>
    </xf>
    <xf numFmtId="0" fontId="41" fillId="0" borderId="0" xfId="0" applyFont="1" applyBorder="1" applyAlignment="1">
      <alignment horizontal="center" vertical="top" wrapText="1"/>
    </xf>
    <xf numFmtId="0" fontId="41" fillId="0" borderId="0" xfId="0" applyFont="1" applyAlignment="1">
      <alignment horizontal="center" vertical="top" wrapText="1"/>
    </xf>
    <xf numFmtId="167" fontId="39" fillId="0" borderId="1" xfId="0" applyNumberFormat="1" applyFont="1" applyFill="1" applyBorder="1" applyAlignment="1">
      <alignment horizontal="left" vertical="top" wrapText="1"/>
    </xf>
    <xf numFmtId="167" fontId="10" fillId="15" borderId="31" xfId="1" applyNumberFormat="1" applyFill="1" applyBorder="1" applyAlignment="1" applyProtection="1">
      <alignment horizontal="right"/>
      <protection locked="0"/>
    </xf>
    <xf numFmtId="0" fontId="0" fillId="0" borderId="0" xfId="0" quotePrefix="1" applyAlignment="1">
      <alignment horizontal="left" vertical="top" wrapText="1"/>
    </xf>
    <xf numFmtId="0" fontId="2" fillId="3" borderId="0" xfId="0" applyFont="1" applyFill="1"/>
    <xf numFmtId="0" fontId="1" fillId="3" borderId="1" xfId="0" applyFont="1" applyFill="1" applyBorder="1" applyAlignment="1">
      <alignment horizontal="center" vertical="center"/>
    </xf>
    <xf numFmtId="0" fontId="1" fillId="3" borderId="1" xfId="0" applyFont="1" applyFill="1" applyBorder="1"/>
    <xf numFmtId="0" fontId="2" fillId="3" borderId="1" xfId="0" applyFont="1" applyFill="1" applyBorder="1" applyAlignment="1">
      <alignment horizontal="center" vertical="center"/>
    </xf>
    <xf numFmtId="0" fontId="2" fillId="3" borderId="1" xfId="0" applyFont="1" applyFill="1" applyBorder="1"/>
    <xf numFmtId="9" fontId="2" fillId="3" borderId="0" xfId="0" applyNumberFormat="1" applyFont="1" applyFill="1"/>
    <xf numFmtId="0" fontId="2" fillId="3" borderId="1" xfId="0" applyFont="1" applyFill="1" applyBorder="1" applyAlignment="1">
      <alignment vertical="center" wrapText="1"/>
    </xf>
    <xf numFmtId="0" fontId="3" fillId="3" borderId="0" xfId="0" applyFont="1" applyFill="1" applyAlignment="1">
      <alignment vertical="center" wrapText="1"/>
    </xf>
    <xf numFmtId="0" fontId="0" fillId="3" borderId="0" xfId="0" applyFill="1"/>
    <xf numFmtId="0" fontId="4" fillId="3" borderId="0" xfId="0" applyFont="1" applyFill="1" applyAlignment="1">
      <alignment horizontal="right" vertical="center"/>
    </xf>
    <xf numFmtId="0" fontId="3" fillId="3" borderId="0" xfId="0" applyFont="1" applyFill="1" applyAlignment="1">
      <alignment vertical="center"/>
    </xf>
    <xf numFmtId="0" fontId="5" fillId="3" borderId="0" xfId="0" applyFont="1" applyFill="1" applyAlignment="1">
      <alignment vertical="center"/>
    </xf>
    <xf numFmtId="167" fontId="1" fillId="3" borderId="1" xfId="0" applyNumberFormat="1"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horizontal="right" vertical="center"/>
    </xf>
    <xf numFmtId="0" fontId="1" fillId="2" borderId="0" xfId="0" applyFont="1" applyFill="1" applyAlignment="1">
      <alignment horizontal="left"/>
    </xf>
    <xf numFmtId="0" fontId="2" fillId="2" borderId="0" xfId="0" applyFont="1" applyFill="1" applyAlignment="1">
      <alignment horizontal="left" vertical="top"/>
    </xf>
    <xf numFmtId="0" fontId="7" fillId="3" borderId="0" xfId="0" applyFont="1" applyFill="1" applyAlignment="1">
      <alignment horizontal="center"/>
    </xf>
    <xf numFmtId="0" fontId="1" fillId="5" borderId="1"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20"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 fillId="18" borderId="1" xfId="0" applyFont="1" applyFill="1" applyBorder="1" applyAlignment="1">
      <alignment horizontal="center" vertical="center"/>
    </xf>
    <xf numFmtId="0" fontId="1" fillId="17" borderId="1" xfId="0" applyFont="1" applyFill="1" applyBorder="1" applyAlignment="1">
      <alignment horizontal="center" vertical="center"/>
    </xf>
    <xf numFmtId="0" fontId="1" fillId="19" borderId="1" xfId="0" applyFont="1" applyFill="1" applyBorder="1" applyAlignment="1">
      <alignment horizontal="center" vertical="center"/>
    </xf>
    <xf numFmtId="0" fontId="1" fillId="6" borderId="1" xfId="0" applyFont="1" applyFill="1" applyBorder="1" applyAlignment="1">
      <alignment horizontal="center" vertical="center"/>
    </xf>
    <xf numFmtId="0" fontId="6" fillId="2" borderId="0" xfId="0" applyFont="1" applyFill="1" applyAlignment="1">
      <alignment horizontal="center"/>
    </xf>
    <xf numFmtId="0" fontId="5" fillId="3" borderId="1" xfId="0" applyFont="1" applyFill="1" applyBorder="1" applyAlignment="1">
      <alignment horizontal="center" vertical="center"/>
    </xf>
    <xf numFmtId="0" fontId="13" fillId="0" borderId="1" xfId="0" applyFont="1" applyBorder="1" applyAlignment="1">
      <alignment horizontal="left" vertical="top" wrapText="1"/>
    </xf>
    <xf numFmtId="0" fontId="15" fillId="0" borderId="6" xfId="0" applyFont="1" applyBorder="1" applyAlignment="1">
      <alignment horizontal="left" vertical="top" wrapText="1"/>
    </xf>
    <xf numFmtId="0" fontId="24" fillId="10"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7" fillId="11" borderId="0" xfId="0" applyFont="1" applyFill="1" applyBorder="1" applyAlignment="1">
      <alignment horizontal="center" vertical="center" textRotation="255" wrapText="1"/>
    </xf>
    <xf numFmtId="0" fontId="30" fillId="11" borderId="0" xfId="0" applyFont="1" applyFill="1" applyBorder="1" applyAlignment="1">
      <alignment horizontal="right" vertical="center" wrapText="1"/>
    </xf>
    <xf numFmtId="0" fontId="39" fillId="0" borderId="0" xfId="0" applyFont="1" applyAlignment="1">
      <alignment horizontal="center" vertical="top" wrapText="1"/>
    </xf>
    <xf numFmtId="0" fontId="42" fillId="0" borderId="0" xfId="0" applyFont="1" applyAlignment="1">
      <alignment horizontal="center" vertical="top" wrapText="1"/>
    </xf>
    <xf numFmtId="0" fontId="14" fillId="0" borderId="0" xfId="0" applyFont="1" applyBorder="1" applyAlignment="1">
      <alignment horizontal="left" vertical="top" wrapText="1"/>
    </xf>
    <xf numFmtId="166" fontId="15" fillId="0" borderId="0" xfId="0" applyNumberFormat="1" applyFont="1" applyBorder="1" applyAlignment="1">
      <alignment horizontal="left" vertical="top"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9" fillId="0" borderId="19" xfId="0" quotePrefix="1" applyFont="1" applyBorder="1" applyAlignment="1">
      <alignment horizontal="center"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9" fontId="20" fillId="0" borderId="19" xfId="0" applyNumberFormat="1" applyFont="1" applyBorder="1" applyAlignment="1">
      <alignment horizontal="center" vertical="center" wrapText="1"/>
    </xf>
    <xf numFmtId="9" fontId="20" fillId="0" borderId="22" xfId="0" applyNumberFormat="1" applyFont="1" applyBorder="1" applyAlignment="1">
      <alignment horizontal="center" vertical="center" wrapText="1"/>
    </xf>
    <xf numFmtId="0" fontId="15" fillId="0" borderId="1" xfId="0" applyFont="1" applyBorder="1" applyAlignment="1">
      <alignment horizontal="left" vertical="top" wrapText="1"/>
    </xf>
    <xf numFmtId="0" fontId="43" fillId="0" borderId="0" xfId="0" applyFont="1" applyBorder="1" applyAlignment="1">
      <alignment horizontal="center" vertical="center" wrapText="1"/>
    </xf>
    <xf numFmtId="0" fontId="43" fillId="0" borderId="1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0" xfId="0" applyFont="1" applyBorder="1" applyAlignment="1">
      <alignment horizontal="left" vertical="top" wrapText="1"/>
    </xf>
    <xf numFmtId="0" fontId="11" fillId="0" borderId="16" xfId="0" applyFont="1" applyBorder="1" applyAlignment="1">
      <alignment horizontal="left" vertical="top" wrapText="1"/>
    </xf>
    <xf numFmtId="164" fontId="13" fillId="0" borderId="17" xfId="0" applyNumberFormat="1" applyFont="1" applyBorder="1" applyAlignment="1">
      <alignment horizontal="right" vertical="top" wrapText="1"/>
    </xf>
    <xf numFmtId="165" fontId="13" fillId="0" borderId="17" xfId="0" applyNumberFormat="1" applyFont="1" applyBorder="1" applyAlignment="1">
      <alignment horizontal="left" vertical="top" wrapText="1"/>
    </xf>
    <xf numFmtId="165" fontId="13" fillId="0" borderId="3" xfId="0" applyNumberFormat="1" applyFont="1" applyBorder="1" applyAlignment="1">
      <alignment horizontal="left" vertical="top" wrapText="1"/>
    </xf>
    <xf numFmtId="0" fontId="14" fillId="0" borderId="1" xfId="0" applyFont="1" applyBorder="1" applyAlignment="1">
      <alignment horizontal="left" vertical="top" wrapText="1"/>
    </xf>
    <xf numFmtId="0" fontId="2" fillId="3" borderId="33" xfId="0" applyFont="1" applyFill="1" applyBorder="1" applyProtection="1">
      <protection locked="0"/>
    </xf>
    <xf numFmtId="0" fontId="2" fillId="3" borderId="32" xfId="0" applyFont="1" applyFill="1" applyBorder="1" applyProtection="1">
      <protection locked="0"/>
    </xf>
    <xf numFmtId="0" fontId="2" fillId="3" borderId="35" xfId="0" applyFont="1" applyFill="1" applyBorder="1" applyProtection="1">
      <protection locked="0"/>
    </xf>
    <xf numFmtId="0" fontId="2" fillId="3" borderId="34" xfId="0" applyFont="1" applyFill="1" applyBorder="1" applyProtection="1">
      <protection locked="0"/>
    </xf>
    <xf numFmtId="9" fontId="2" fillId="3" borderId="1" xfId="0" applyNumberFormat="1" applyFont="1" applyFill="1" applyBorder="1" applyAlignment="1" applyProtection="1">
      <alignment horizontal="center" vertical="center"/>
      <protection locked="0"/>
    </xf>
  </cellXfs>
  <cellStyles count="2">
    <cellStyle name="Normal" xfId="0" builtinId="0"/>
    <cellStyle name="Normal_TRL Steps" xfId="1"/>
  </cellStyles>
  <dxfs count="56">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D7" fmlaRange="$V$7:$V$14" sel="0" val="0"/>
</file>

<file path=xl/ctrlProps/ctrlProp2.xml><?xml version="1.0" encoding="utf-8"?>
<formControlPr xmlns="http://schemas.microsoft.com/office/spreadsheetml/2009/9/main" objectType="Drop" dropLines="3" dropStyle="combo" dx="16" fmlaLink="D9" fmlaRange="$Z$7:$Z$9" sel="0" val="0"/>
</file>

<file path=xl/ctrlProps/ctrlProp3.xml><?xml version="1.0" encoding="utf-8"?>
<formControlPr xmlns="http://schemas.microsoft.com/office/spreadsheetml/2009/9/main" objectType="Drop" dropStyle="combo" dx="16" fmlaLink="E7" fmlaRange="$W$7:$W$14" sel="0" val="0"/>
</file>

<file path=xl/ctrlProps/ctrlProp4.xml><?xml version="1.0" encoding="utf-8"?>
<formControlPr xmlns="http://schemas.microsoft.com/office/spreadsheetml/2009/9/main" objectType="Drop" dropLines="3" dropStyle="combo" dx="16" fmlaLink="E9" fmlaRange="$AA$7:$AA$9" sel="0" val="0"/>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3</xdr:col>
          <xdr:colOff>0</xdr:colOff>
          <xdr:row>6</xdr:row>
          <xdr:rowOff>142875</xdr:rowOff>
        </xdr:to>
        <xdr:sp macro="" textlink="">
          <xdr:nvSpPr>
            <xdr:cNvPr id="5121" name="Drop Down 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0</xdr:colOff>
          <xdr:row>8</xdr:row>
          <xdr:rowOff>142875</xdr:rowOff>
        </xdr:to>
        <xdr:sp macro="" textlink="">
          <xdr:nvSpPr>
            <xdr:cNvPr id="5122" name="Drop Down 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9525</xdr:rowOff>
        </xdr:from>
        <xdr:to>
          <xdr:col>4</xdr:col>
          <xdr:colOff>0</xdr:colOff>
          <xdr:row>6</xdr:row>
          <xdr:rowOff>142875</xdr:rowOff>
        </xdr:to>
        <xdr:sp macro="" textlink="">
          <xdr:nvSpPr>
            <xdr:cNvPr id="5134" name="Drop Down 14" hidden="1">
              <a:extLst>
                <a:ext uri="{63B3BB69-23CF-44E3-9099-C40C66FF867C}">
                  <a14:compatExt spid="_x0000_s5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9525</xdr:rowOff>
        </xdr:from>
        <xdr:to>
          <xdr:col>4</xdr:col>
          <xdr:colOff>0</xdr:colOff>
          <xdr:row>8</xdr:row>
          <xdr:rowOff>142875</xdr:rowOff>
        </xdr:to>
        <xdr:sp macro="" textlink="">
          <xdr:nvSpPr>
            <xdr:cNvPr id="5135" name="Drop Down 15" hidden="1">
              <a:extLst>
                <a:ext uri="{63B3BB69-23CF-44E3-9099-C40C66FF867C}">
                  <a14:compatExt spid="_x0000_s5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390525</xdr:colOff>
      <xdr:row>27</xdr:row>
      <xdr:rowOff>133350</xdr:rowOff>
    </xdr:from>
    <xdr:to>
      <xdr:col>7</xdr:col>
      <xdr:colOff>1600200</xdr:colOff>
      <xdr:row>41</xdr:row>
      <xdr:rowOff>152400</xdr:rowOff>
    </xdr:to>
    <xdr:sp macro="" textlink="">
      <xdr:nvSpPr>
        <xdr:cNvPr id="2" name="AutoShape 1"/>
        <xdr:cNvSpPr>
          <a:spLocks noChangeArrowheads="1"/>
        </xdr:cNvSpPr>
      </xdr:nvSpPr>
      <xdr:spPr bwMode="auto">
        <a:xfrm rot="-5400000">
          <a:off x="1485900" y="9277350"/>
          <a:ext cx="4848225" cy="12096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4603 h 21600"/>
            <a:gd name="T14" fmla="*/ 19721 w 21600"/>
            <a:gd name="T15" fmla="*/ 16997 h 21600"/>
          </a:gdLst>
          <a:ahLst/>
          <a:cxnLst>
            <a:cxn ang="T8">
              <a:pos x="T0" y="T1"/>
            </a:cxn>
            <a:cxn ang="T9">
              <a:pos x="T2" y="T3"/>
            </a:cxn>
            <a:cxn ang="T10">
              <a:pos x="T4" y="T5"/>
            </a:cxn>
            <a:cxn ang="T11">
              <a:pos x="T6" y="T7"/>
            </a:cxn>
          </a:cxnLst>
          <a:rect l="T12" t="T13" r="T14" b="T15"/>
          <a:pathLst>
            <a:path w="21600" h="21600">
              <a:moveTo>
                <a:pt x="18325" y="0"/>
              </a:moveTo>
              <a:lnTo>
                <a:pt x="18325" y="4603"/>
              </a:lnTo>
              <a:lnTo>
                <a:pt x="3375" y="4603"/>
              </a:lnTo>
              <a:lnTo>
                <a:pt x="3375" y="16997"/>
              </a:lnTo>
              <a:lnTo>
                <a:pt x="18325" y="16997"/>
              </a:lnTo>
              <a:lnTo>
                <a:pt x="18325" y="21600"/>
              </a:lnTo>
              <a:lnTo>
                <a:pt x="21600" y="10800"/>
              </a:lnTo>
              <a:close/>
            </a:path>
            <a:path w="21600" h="21600">
              <a:moveTo>
                <a:pt x="1350" y="4603"/>
              </a:moveTo>
              <a:lnTo>
                <a:pt x="1350" y="16997"/>
              </a:lnTo>
              <a:lnTo>
                <a:pt x="2700" y="16997"/>
              </a:lnTo>
              <a:lnTo>
                <a:pt x="2700" y="4603"/>
              </a:lnTo>
              <a:close/>
            </a:path>
            <a:path w="21600" h="21600">
              <a:moveTo>
                <a:pt x="0" y="4603"/>
              </a:moveTo>
              <a:lnTo>
                <a:pt x="0" y="16997"/>
              </a:lnTo>
              <a:lnTo>
                <a:pt x="675" y="16997"/>
              </a:lnTo>
              <a:lnTo>
                <a:pt x="675" y="4603"/>
              </a:lnTo>
              <a:close/>
            </a:path>
          </a:pathLst>
        </a:custGeom>
        <a:gradFill rotWithShape="1">
          <a:gsLst>
            <a:gs pos="0">
              <a:srgbClr val="FF0000">
                <a:alpha val="79999"/>
              </a:srgbClr>
            </a:gs>
            <a:gs pos="100000">
              <a:srgbClr val="006600"/>
            </a:gs>
          </a:gsLst>
          <a:lin ang="0" scaled="1"/>
        </a:gradFill>
        <a:ln w="9525">
          <a:solidFill>
            <a:srgbClr val="000000"/>
          </a:solidFill>
          <a:miter lim="800000"/>
          <a:headEnd/>
          <a:tailEnd/>
        </a:ln>
        <a:effectLst>
          <a:glow rad="228600">
            <a:schemeClr val="accent3">
              <a:satMod val="175000"/>
              <a:alpha val="40000"/>
            </a:schemeClr>
          </a:glow>
          <a:outerShdw blurRad="76200" dir="18900000" sy="23000" kx="-1200000" algn="bl" rotWithShape="0">
            <a:prstClr val="black">
              <a:alpha val="20000"/>
            </a:prstClr>
          </a:outerShdw>
        </a:effectLst>
      </xdr:spPr>
      <xdr:txBody>
        <a:bodyPr/>
        <a:lstStyle/>
        <a:p>
          <a:endParaRPr lang="en-US"/>
        </a:p>
      </xdr:txBody>
    </xdr:sp>
    <xdr:clientData/>
  </xdr:twoCellAnchor>
  <mc:AlternateContent xmlns:mc="http://schemas.openxmlformats.org/markup-compatibility/2006">
    <mc:Choice xmlns:a14="http://schemas.microsoft.com/office/drawing/2010/main" Requires="a14">
      <xdr:twoCellAnchor>
        <xdr:from>
          <xdr:col>7</xdr:col>
          <xdr:colOff>638175</xdr:colOff>
          <xdr:row>1</xdr:row>
          <xdr:rowOff>76200</xdr:rowOff>
        </xdr:from>
        <xdr:to>
          <xdr:col>7</xdr:col>
          <xdr:colOff>1657350</xdr:colOff>
          <xdr:row>7</xdr:row>
          <xdr:rowOff>95250</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Penghitungan%20TKT_farmas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T Farmasi"/>
      <sheetName val="Display TKT"/>
      <sheetName val="Penjelasan TKT"/>
    </sheetNames>
    <sheetDataSet>
      <sheetData sheetId="0">
        <row r="11">
          <cell r="Q11">
            <v>0.8</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21"/>
  <sheetViews>
    <sheetView topLeftCell="A4" workbookViewId="0">
      <selection activeCell="E10" sqref="E10"/>
    </sheetView>
  </sheetViews>
  <sheetFormatPr defaultColWidth="0" defaultRowHeight="15" customHeight="1" zeroHeight="1"/>
  <cols>
    <col min="1" max="1" width="3.85546875" bestFit="1" customWidth="1"/>
    <col min="2" max="2" width="9.140625" customWidth="1"/>
    <col min="3" max="3" width="34.28515625" bestFit="1" customWidth="1"/>
    <col min="4" max="4" width="4.140625" customWidth="1"/>
    <col min="5" max="5" width="65.140625" customWidth="1"/>
    <col min="6" max="6" width="9.140625" customWidth="1"/>
    <col min="7" max="16384" width="9.140625" hidden="1"/>
  </cols>
  <sheetData>
    <row r="1" spans="1:27" ht="15" customHeight="1">
      <c r="A1" s="2"/>
      <c r="B1" s="2"/>
      <c r="C1" s="2"/>
      <c r="D1" s="2"/>
      <c r="E1" s="2"/>
      <c r="F1" s="2"/>
    </row>
    <row r="2" spans="1:27" ht="20.25">
      <c r="A2" s="123" t="s">
        <v>48</v>
      </c>
      <c r="B2" s="123"/>
      <c r="C2" s="123"/>
      <c r="D2" s="123"/>
      <c r="E2" s="123"/>
      <c r="F2" s="123"/>
    </row>
    <row r="3" spans="1:27" ht="15.75">
      <c r="A3" s="3"/>
      <c r="B3" s="3"/>
      <c r="C3" s="3"/>
      <c r="D3" s="3"/>
      <c r="E3" s="3"/>
      <c r="F3" s="2"/>
    </row>
    <row r="4" spans="1:27" ht="16.5" thickBot="1">
      <c r="A4" s="121"/>
      <c r="B4" s="121"/>
      <c r="C4" s="121"/>
      <c r="D4" s="119"/>
      <c r="E4" s="3"/>
      <c r="F4" s="2"/>
    </row>
    <row r="5" spans="1:27" ht="16.5" thickBot="1">
      <c r="A5" s="3">
        <v>1</v>
      </c>
      <c r="B5" s="122" t="s">
        <v>50</v>
      </c>
      <c r="C5" s="122"/>
      <c r="D5" s="120" t="s">
        <v>76</v>
      </c>
      <c r="E5" s="174"/>
      <c r="F5" s="2"/>
    </row>
    <row r="6" spans="1:27" ht="16.5" thickBot="1">
      <c r="A6" s="3">
        <v>2</v>
      </c>
      <c r="B6" s="3" t="s">
        <v>51</v>
      </c>
      <c r="C6" s="3"/>
      <c r="D6" s="120" t="s">
        <v>76</v>
      </c>
      <c r="E6" s="175"/>
      <c r="F6" s="2"/>
    </row>
    <row r="7" spans="1:27" ht="16.5" thickBot="1">
      <c r="A7" s="3">
        <v>3</v>
      </c>
      <c r="B7" s="3" t="s">
        <v>52</v>
      </c>
      <c r="C7" s="3"/>
      <c r="D7" s="120" t="s">
        <v>76</v>
      </c>
      <c r="E7" s="176"/>
      <c r="F7" s="2"/>
      <c r="L7" t="s">
        <v>57</v>
      </c>
      <c r="W7" t="s">
        <v>14</v>
      </c>
      <c r="AA7" t="s">
        <v>15</v>
      </c>
    </row>
    <row r="8" spans="1:27" ht="15.75" customHeight="1" thickBot="1">
      <c r="A8" s="4">
        <v>4</v>
      </c>
      <c r="B8" s="4" t="s">
        <v>53</v>
      </c>
      <c r="C8" s="3"/>
      <c r="D8" s="120" t="s">
        <v>76</v>
      </c>
      <c r="E8" s="175"/>
      <c r="F8" s="2"/>
      <c r="L8" t="s">
        <v>58</v>
      </c>
      <c r="W8" t="s">
        <v>17</v>
      </c>
      <c r="AA8" t="s">
        <v>18</v>
      </c>
    </row>
    <row r="9" spans="1:27" ht="16.5" thickBot="1">
      <c r="A9" s="3">
        <v>5</v>
      </c>
      <c r="B9" s="3" t="s">
        <v>54</v>
      </c>
      <c r="C9" s="3"/>
      <c r="D9" s="120" t="s">
        <v>76</v>
      </c>
      <c r="E9" s="176"/>
      <c r="F9" s="2"/>
      <c r="L9" t="s">
        <v>59</v>
      </c>
      <c r="W9" t="s">
        <v>20</v>
      </c>
      <c r="AA9" t="s">
        <v>21</v>
      </c>
    </row>
    <row r="10" spans="1:27" ht="16.5" thickBot="1">
      <c r="A10" s="3">
        <v>6</v>
      </c>
      <c r="B10" s="3" t="s">
        <v>55</v>
      </c>
      <c r="C10" s="3"/>
      <c r="D10" s="120" t="s">
        <v>76</v>
      </c>
      <c r="E10" s="175"/>
      <c r="F10" s="2"/>
      <c r="L10" t="s">
        <v>60</v>
      </c>
      <c r="W10" t="s">
        <v>23</v>
      </c>
    </row>
    <row r="11" spans="1:27" ht="32.25" customHeight="1" thickBot="1">
      <c r="A11" s="4">
        <v>7</v>
      </c>
      <c r="B11" s="4" t="s">
        <v>40</v>
      </c>
      <c r="C11" s="3"/>
      <c r="D11" s="120" t="s">
        <v>76</v>
      </c>
      <c r="E11" s="176"/>
      <c r="F11" s="2"/>
      <c r="L11" t="s">
        <v>61</v>
      </c>
      <c r="W11" t="s">
        <v>27</v>
      </c>
    </row>
    <row r="12" spans="1:27" ht="16.5" thickBot="1">
      <c r="A12" s="3">
        <v>8</v>
      </c>
      <c r="B12" s="3" t="s">
        <v>56</v>
      </c>
      <c r="C12" s="3"/>
      <c r="D12" s="120" t="s">
        <v>76</v>
      </c>
      <c r="E12" s="175"/>
      <c r="F12" s="2"/>
      <c r="L12" t="s">
        <v>62</v>
      </c>
      <c r="W12" t="s">
        <v>29</v>
      </c>
    </row>
    <row r="13" spans="1:27" ht="16.5" thickBot="1">
      <c r="A13" s="3">
        <v>9</v>
      </c>
      <c r="B13" s="3" t="s">
        <v>36</v>
      </c>
      <c r="C13" s="3"/>
      <c r="D13" s="120" t="s">
        <v>76</v>
      </c>
      <c r="E13" s="175"/>
      <c r="F13" s="2"/>
      <c r="W13" t="s">
        <v>31</v>
      </c>
    </row>
    <row r="14" spans="1:27" ht="16.5" thickBot="1">
      <c r="A14" s="3">
        <v>10</v>
      </c>
      <c r="B14" s="3" t="s">
        <v>38</v>
      </c>
      <c r="C14" s="3"/>
      <c r="D14" s="120" t="s">
        <v>76</v>
      </c>
      <c r="E14" s="177"/>
      <c r="F14" s="2"/>
      <c r="W14" t="s">
        <v>35</v>
      </c>
    </row>
    <row r="15" spans="1:27">
      <c r="A15" s="2"/>
      <c r="B15" s="2"/>
      <c r="C15" s="2"/>
      <c r="D15" s="2"/>
      <c r="E15" s="2"/>
      <c r="F15" s="2"/>
    </row>
    <row r="16" spans="1:27" ht="15" hidden="1" customHeight="1"/>
    <row r="17" ht="15" hidden="1" customHeight="1"/>
    <row r="18" ht="15" hidden="1" customHeight="1"/>
    <row r="19" ht="15" hidden="1" customHeight="1"/>
    <row r="20" ht="15" hidden="1" customHeight="1"/>
    <row r="21" ht="15" hidden="1" customHeight="1"/>
  </sheetData>
  <sheetProtection algorithmName="SHA-512" hashValue="ygMSujbl63ZnfRyuHSImQDXpmN+pA8Vty97UxV4Zph84B8nwlK1DKIqE/rU9VMDcBpmYEyVMS1kvtz8yJYUnnA==" saltValue="5YmaFwvRQqchBNsCqPBYlA==" spinCount="100000" sheet="1" objects="1" scenarios="1"/>
  <mergeCells count="3">
    <mergeCell ref="A4:C4"/>
    <mergeCell ref="B5:C5"/>
    <mergeCell ref="A2:F2"/>
  </mergeCells>
  <dataValidations count="1">
    <dataValidation type="textLength" allowBlank="1" showInputMessage="1" showErrorMessage="1" errorTitle="Peringatan" error="Isian tidak sesuai ketentuan (angka 10 digit)_x000a_" sqref="E10">
      <formula1>10</formula1>
      <formula2>10</formula2>
    </dataValidation>
  </dataValidations>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3</xdr:col>
                    <xdr:colOff>0</xdr:colOff>
                    <xdr:row>6</xdr:row>
                    <xdr:rowOff>9525</xdr:rowOff>
                  </from>
                  <to>
                    <xdr:col>3</xdr:col>
                    <xdr:colOff>0</xdr:colOff>
                    <xdr:row>6</xdr:row>
                    <xdr:rowOff>142875</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3</xdr:col>
                    <xdr:colOff>0</xdr:colOff>
                    <xdr:row>8</xdr:row>
                    <xdr:rowOff>9525</xdr:rowOff>
                  </from>
                  <to>
                    <xdr:col>3</xdr:col>
                    <xdr:colOff>0</xdr:colOff>
                    <xdr:row>8</xdr:row>
                    <xdr:rowOff>142875</xdr:rowOff>
                  </to>
                </anchor>
              </controlPr>
            </control>
          </mc:Choice>
        </mc:AlternateContent>
        <mc:AlternateContent xmlns:mc="http://schemas.openxmlformats.org/markup-compatibility/2006">
          <mc:Choice Requires="x14">
            <control shapeId="5134" r:id="rId6" name="Drop Down 14">
              <controlPr defaultSize="0" autoLine="0" autoPict="0">
                <anchor moveWithCells="1">
                  <from>
                    <xdr:col>4</xdr:col>
                    <xdr:colOff>0</xdr:colOff>
                    <xdr:row>6</xdr:row>
                    <xdr:rowOff>9525</xdr:rowOff>
                  </from>
                  <to>
                    <xdr:col>4</xdr:col>
                    <xdr:colOff>0</xdr:colOff>
                    <xdr:row>6</xdr:row>
                    <xdr:rowOff>142875</xdr:rowOff>
                  </to>
                </anchor>
              </controlPr>
            </control>
          </mc:Choice>
        </mc:AlternateContent>
        <mc:AlternateContent xmlns:mc="http://schemas.openxmlformats.org/markup-compatibility/2006">
          <mc:Choice Requires="x14">
            <control shapeId="5135" r:id="rId7" name="Drop Down 15">
              <controlPr defaultSize="0" autoLine="0" autoPict="0">
                <anchor moveWithCells="1">
                  <from>
                    <xdr:col>4</xdr:col>
                    <xdr:colOff>0</xdr:colOff>
                    <xdr:row>8</xdr:row>
                    <xdr:rowOff>9525</xdr:rowOff>
                  </from>
                  <to>
                    <xdr:col>4</xdr:col>
                    <xdr:colOff>0</xdr:colOff>
                    <xdr:row>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1"/>
  <sheetViews>
    <sheetView topLeftCell="A4" workbookViewId="0">
      <selection activeCell="E20" activeCellId="8" sqref="E5:E10 E12 E13 E14 E16 E17 E18 E19 E20"/>
    </sheetView>
  </sheetViews>
  <sheetFormatPr defaultColWidth="0" defaultRowHeight="15" customHeight="1" zeroHeight="1"/>
  <cols>
    <col min="1" max="1" width="3.85546875" bestFit="1" customWidth="1"/>
    <col min="2" max="2" width="9.140625" customWidth="1"/>
    <col min="3" max="3" width="34.28515625" bestFit="1" customWidth="1"/>
    <col min="4" max="4" width="3" customWidth="1"/>
    <col min="5" max="5" width="65.140625" customWidth="1"/>
    <col min="6" max="6" width="9.140625" customWidth="1"/>
    <col min="7" max="16384" width="9.140625" hidden="1"/>
  </cols>
  <sheetData>
    <row r="1" spans="1:27" s="2" customFormat="1"/>
    <row r="2" spans="1:27" ht="20.25">
      <c r="A2" s="123" t="s">
        <v>10</v>
      </c>
      <c r="B2" s="123"/>
      <c r="C2" s="123"/>
      <c r="D2" s="123"/>
      <c r="E2" s="123"/>
      <c r="F2" s="123"/>
    </row>
    <row r="3" spans="1:27" ht="15.75">
      <c r="A3" s="3"/>
      <c r="B3" s="3"/>
      <c r="C3" s="3"/>
      <c r="D3" s="3"/>
      <c r="E3" s="3"/>
      <c r="F3" s="2"/>
    </row>
    <row r="4" spans="1:27" ht="16.5" thickBot="1">
      <c r="A4" s="121" t="s">
        <v>49</v>
      </c>
      <c r="B4" s="121"/>
      <c r="C4" s="121"/>
      <c r="D4" s="119"/>
      <c r="E4" s="3"/>
      <c r="F4" s="2"/>
    </row>
    <row r="5" spans="1:27" ht="16.5" thickBot="1">
      <c r="A5" s="3">
        <v>1</v>
      </c>
      <c r="B5" s="3" t="s">
        <v>11</v>
      </c>
      <c r="C5" s="3"/>
      <c r="D5" s="120" t="s">
        <v>76</v>
      </c>
      <c r="E5" s="175"/>
      <c r="F5" s="2"/>
    </row>
    <row r="6" spans="1:27" ht="16.5" thickBot="1">
      <c r="A6" s="3">
        <v>2</v>
      </c>
      <c r="B6" s="3" t="s">
        <v>12</v>
      </c>
      <c r="C6" s="3"/>
      <c r="D6" s="120" t="s">
        <v>76</v>
      </c>
      <c r="E6" s="175"/>
      <c r="F6" s="2"/>
    </row>
    <row r="7" spans="1:27" ht="16.5" thickBot="1">
      <c r="A7" s="3">
        <v>3</v>
      </c>
      <c r="B7" s="3" t="s">
        <v>13</v>
      </c>
      <c r="C7" s="3"/>
      <c r="D7" s="120" t="s">
        <v>76</v>
      </c>
      <c r="E7" s="174"/>
      <c r="F7" s="2"/>
      <c r="W7" t="s">
        <v>14</v>
      </c>
      <c r="AA7" t="s">
        <v>15</v>
      </c>
    </row>
    <row r="8" spans="1:27" ht="34.5" customHeight="1" thickBot="1">
      <c r="A8" s="4">
        <v>4</v>
      </c>
      <c r="B8" s="4" t="s">
        <v>16</v>
      </c>
      <c r="C8" s="3"/>
      <c r="D8" s="120" t="s">
        <v>76</v>
      </c>
      <c r="E8" s="175"/>
      <c r="F8" s="2"/>
      <c r="W8" t="s">
        <v>17</v>
      </c>
      <c r="AA8" t="s">
        <v>18</v>
      </c>
    </row>
    <row r="9" spans="1:27" ht="16.5" thickBot="1">
      <c r="A9" s="3">
        <v>5</v>
      </c>
      <c r="B9" s="3" t="s">
        <v>19</v>
      </c>
      <c r="C9" s="3"/>
      <c r="D9" s="120" t="s">
        <v>76</v>
      </c>
      <c r="E9" s="175"/>
      <c r="F9" s="2"/>
      <c r="W9" t="s">
        <v>20</v>
      </c>
      <c r="AA9" t="s">
        <v>21</v>
      </c>
    </row>
    <row r="10" spans="1:27" ht="16.5" thickBot="1">
      <c r="A10" s="3">
        <v>6</v>
      </c>
      <c r="B10" s="3" t="s">
        <v>22</v>
      </c>
      <c r="C10" s="3"/>
      <c r="D10" s="120" t="s">
        <v>76</v>
      </c>
      <c r="E10" s="177"/>
      <c r="F10" s="2"/>
      <c r="W10" t="s">
        <v>23</v>
      </c>
    </row>
    <row r="11" spans="1:27" ht="16.5" thickBot="1">
      <c r="A11" s="121" t="s">
        <v>24</v>
      </c>
      <c r="B11" s="121"/>
      <c r="C11" s="121"/>
      <c r="D11" s="119"/>
      <c r="E11" s="3"/>
      <c r="F11" s="2"/>
      <c r="W11" t="s">
        <v>25</v>
      </c>
    </row>
    <row r="12" spans="1:27" ht="16.5" thickBot="1">
      <c r="A12" s="3">
        <v>7</v>
      </c>
      <c r="B12" s="3" t="s">
        <v>26</v>
      </c>
      <c r="C12" s="3"/>
      <c r="D12" s="120" t="s">
        <v>76</v>
      </c>
      <c r="E12" s="175"/>
      <c r="F12" s="2"/>
      <c r="W12" t="s">
        <v>27</v>
      </c>
    </row>
    <row r="13" spans="1:27" ht="16.5" thickBot="1">
      <c r="A13" s="3">
        <v>8</v>
      </c>
      <c r="B13" s="3" t="s">
        <v>28</v>
      </c>
      <c r="C13" s="3"/>
      <c r="D13" s="120" t="s">
        <v>76</v>
      </c>
      <c r="E13" s="175"/>
      <c r="F13" s="2"/>
      <c r="W13" t="s">
        <v>29</v>
      </c>
    </row>
    <row r="14" spans="1:27" ht="16.5" thickBot="1">
      <c r="A14" s="3">
        <v>9</v>
      </c>
      <c r="B14" s="3" t="s">
        <v>30</v>
      </c>
      <c r="C14" s="3"/>
      <c r="D14" s="120" t="s">
        <v>76</v>
      </c>
      <c r="E14" s="175"/>
      <c r="F14" s="2"/>
      <c r="W14" t="s">
        <v>31</v>
      </c>
    </row>
    <row r="15" spans="1:27" ht="16.5" thickBot="1">
      <c r="A15" s="121" t="s">
        <v>32</v>
      </c>
      <c r="B15" s="121"/>
      <c r="C15" s="121"/>
      <c r="D15" s="119"/>
      <c r="E15" s="3"/>
      <c r="F15" s="2"/>
      <c r="W15" t="s">
        <v>33</v>
      </c>
    </row>
    <row r="16" spans="1:27" ht="16.5" thickBot="1">
      <c r="A16" s="3">
        <v>10</v>
      </c>
      <c r="B16" s="3" t="s">
        <v>34</v>
      </c>
      <c r="C16" s="3"/>
      <c r="D16" s="120" t="s">
        <v>76</v>
      </c>
      <c r="E16" s="174"/>
      <c r="F16" s="2"/>
      <c r="W16" t="s">
        <v>35</v>
      </c>
    </row>
    <row r="17" spans="1:23" ht="16.5" thickBot="1">
      <c r="A17" s="3">
        <v>11</v>
      </c>
      <c r="B17" s="3" t="s">
        <v>36</v>
      </c>
      <c r="C17" s="3"/>
      <c r="D17" s="120" t="s">
        <v>76</v>
      </c>
      <c r="E17" s="175"/>
      <c r="F17" s="2"/>
      <c r="W17" t="s">
        <v>37</v>
      </c>
    </row>
    <row r="18" spans="1:23" ht="16.5" thickBot="1">
      <c r="A18" s="3">
        <v>12</v>
      </c>
      <c r="B18" s="3" t="s">
        <v>38</v>
      </c>
      <c r="C18" s="3"/>
      <c r="D18" s="120" t="s">
        <v>76</v>
      </c>
      <c r="E18" s="176"/>
      <c r="F18" s="2"/>
      <c r="W18" t="s">
        <v>39</v>
      </c>
    </row>
    <row r="19" spans="1:23" ht="16.5" thickBot="1">
      <c r="A19" s="3">
        <v>13</v>
      </c>
      <c r="B19" s="3" t="s">
        <v>40</v>
      </c>
      <c r="C19" s="3"/>
      <c r="D19" s="120" t="s">
        <v>76</v>
      </c>
      <c r="E19" s="175"/>
      <c r="F19" s="2"/>
    </row>
    <row r="20" spans="1:23" ht="16.5" thickBot="1">
      <c r="A20" s="3">
        <v>14</v>
      </c>
      <c r="B20" s="3" t="s">
        <v>41</v>
      </c>
      <c r="C20" s="3"/>
      <c r="D20" s="120" t="s">
        <v>76</v>
      </c>
      <c r="E20" s="177"/>
      <c r="F20" s="2"/>
    </row>
    <row r="21" spans="1:23">
      <c r="A21" s="2"/>
      <c r="B21" s="2"/>
      <c r="C21" s="2"/>
      <c r="D21" s="2"/>
      <c r="E21" s="2"/>
      <c r="F21" s="2"/>
    </row>
  </sheetData>
  <sheetProtection algorithmName="SHA-512" hashValue="GF5S+ApzavngYHP+3IAMrWo+9dzD0shkJDbpYTejXTNi8+wVlEtC5333l542sYQUDJe1slCLtiFT2R1asHHjjw==" saltValue="fESveuY0hJ4bBVDQzzGd8g==" spinCount="100000" sheet="1" objects="1" scenarios="1"/>
  <mergeCells count="4">
    <mergeCell ref="A4:C4"/>
    <mergeCell ref="A11:C11"/>
    <mergeCell ref="A15:C15"/>
    <mergeCell ref="A2:F2"/>
  </mergeCells>
  <dataValidations count="2">
    <dataValidation type="list" allowBlank="1" showInputMessage="1" showErrorMessage="1" sqref="E9">
      <formula1>$AA$7:$AA$9</formula1>
    </dataValidation>
    <dataValidation type="list" allowBlank="1" showInputMessage="1" showErrorMessage="1" sqref="E7">
      <formula1>$W$7:$W$18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4"/>
  <sheetViews>
    <sheetView zoomScale="78" zoomScaleNormal="78" workbookViewId="0">
      <selection activeCell="E67" activeCellId="36" sqref="E5:E7 E11 E12 E13 E14 E18 E19 E20 E21 E25 E26 E27 E28 E29 E30 E34 E35 E36 E37 E38 E42 E43 E47 E48 E49 E50 E51 E52 E56 E57 E58 E59 E60 E64 E65 E66 E67"/>
    </sheetView>
  </sheetViews>
  <sheetFormatPr defaultColWidth="0" defaultRowHeight="15" zeroHeight="1"/>
  <cols>
    <col min="1" max="1" width="6.5703125" style="1" customWidth="1"/>
    <col min="2" max="3" width="9.140625" style="1" customWidth="1"/>
    <col min="4" max="4" width="106.85546875" style="1" bestFit="1" customWidth="1"/>
    <col min="5" max="5" width="14.85546875" style="1" bestFit="1" customWidth="1"/>
    <col min="6" max="6" width="9.140625" style="1" customWidth="1"/>
    <col min="7" max="7" width="39.42578125" style="1" bestFit="1" customWidth="1"/>
    <col min="8" max="8" width="12.28515625" style="1" bestFit="1" customWidth="1"/>
    <col min="9" max="9" width="9.140625" style="1" customWidth="1"/>
    <col min="10" max="11" width="9.140625" style="1" hidden="1" customWidth="1"/>
    <col min="12" max="12" width="21.7109375" style="1" hidden="1" customWidth="1"/>
    <col min="13" max="16" width="0" style="1" hidden="1" customWidth="1"/>
    <col min="17" max="16384" width="9.140625" style="1" hidden="1"/>
  </cols>
  <sheetData>
    <row r="1" spans="1:15"/>
    <row r="2" spans="1:15" ht="20.25">
      <c r="A2" s="138" t="s">
        <v>89</v>
      </c>
      <c r="B2" s="138"/>
      <c r="C2" s="138"/>
      <c r="D2" s="138"/>
      <c r="E2" s="138"/>
      <c r="F2" s="138"/>
      <c r="G2" s="138"/>
      <c r="H2" s="138"/>
      <c r="I2" s="138"/>
    </row>
    <row r="3" spans="1:15"/>
    <row r="4" spans="1:15" s="106" customFormat="1" ht="15.75">
      <c r="B4" s="134" t="s">
        <v>0</v>
      </c>
      <c r="C4" s="107" t="s">
        <v>45</v>
      </c>
      <c r="D4" s="108" t="s">
        <v>1</v>
      </c>
      <c r="E4" s="108" t="s">
        <v>2</v>
      </c>
      <c r="G4" s="108" t="s">
        <v>46</v>
      </c>
      <c r="H4" s="108" t="s">
        <v>47</v>
      </c>
    </row>
    <row r="5" spans="1:15" s="106" customFormat="1" ht="15.75" customHeight="1">
      <c r="B5" s="134"/>
      <c r="C5" s="109">
        <v>1</v>
      </c>
      <c r="D5" s="110" t="s">
        <v>90</v>
      </c>
      <c r="E5" s="178"/>
      <c r="G5" s="131" t="str">
        <f>LOOKUP(E8,{0,0.79},{"PENGUKURAN BERHENTI DI SINI","PENGUKURAN DILANJUTKAN KE TKT BERIKUTNYA"})</f>
        <v>PENGUKURAN BERHENTI DI SINI</v>
      </c>
      <c r="H5" s="139" t="str">
        <f>LOOKUP(E8,{0,0.79},{"0","LANJUT"})</f>
        <v>0</v>
      </c>
      <c r="O5" s="106">
        <v>0</v>
      </c>
    </row>
    <row r="6" spans="1:15" s="106" customFormat="1">
      <c r="B6" s="134"/>
      <c r="C6" s="109">
        <v>2</v>
      </c>
      <c r="D6" s="110" t="s">
        <v>91</v>
      </c>
      <c r="E6" s="178"/>
      <c r="G6" s="132"/>
      <c r="H6" s="139"/>
      <c r="O6" s="111">
        <v>0.2</v>
      </c>
    </row>
    <row r="7" spans="1:15" s="106" customFormat="1">
      <c r="B7" s="134"/>
      <c r="C7" s="109">
        <v>3</v>
      </c>
      <c r="D7" s="110" t="s">
        <v>92</v>
      </c>
      <c r="E7" s="178"/>
      <c r="G7" s="132"/>
      <c r="H7" s="139"/>
      <c r="O7" s="111">
        <v>0.4</v>
      </c>
    </row>
    <row r="8" spans="1:15" s="106" customFormat="1" ht="15.75" customHeight="1">
      <c r="B8" s="134"/>
      <c r="C8" s="125" t="s">
        <v>87</v>
      </c>
      <c r="D8" s="126"/>
      <c r="E8" s="118">
        <f>SUM(E5:E7)/3</f>
        <v>0</v>
      </c>
      <c r="G8" s="133"/>
      <c r="H8" s="139"/>
      <c r="O8" s="111">
        <v>0.6</v>
      </c>
    </row>
    <row r="9" spans="1:15" s="106" customFormat="1">
      <c r="O9" s="111">
        <v>0.8</v>
      </c>
    </row>
    <row r="10" spans="1:15" s="106" customFormat="1" ht="15.75">
      <c r="B10" s="135" t="s">
        <v>3</v>
      </c>
      <c r="C10" s="107" t="s">
        <v>45</v>
      </c>
      <c r="D10" s="108" t="s">
        <v>1</v>
      </c>
      <c r="E10" s="108" t="s">
        <v>2</v>
      </c>
      <c r="G10" s="108" t="s">
        <v>46</v>
      </c>
      <c r="H10" s="108" t="s">
        <v>47</v>
      </c>
      <c r="O10" s="111">
        <v>1</v>
      </c>
    </row>
    <row r="11" spans="1:15" s="106" customFormat="1" ht="15.75" customHeight="1">
      <c r="B11" s="135"/>
      <c r="C11" s="109">
        <v>1</v>
      </c>
      <c r="D11" s="112" t="s">
        <v>93</v>
      </c>
      <c r="E11" s="178"/>
      <c r="G11" s="131" t="str">
        <f>LOOKUP(E15,{0,0.79},{"PENGUKURAN BERHENTI DI SINI","PENGUKURAN DILANJUTKAN KE TKT BERIKUTNYA"})</f>
        <v>PENGUKURAN BERHENTI DI SINI</v>
      </c>
      <c r="H11" s="139" t="str">
        <f>LOOKUP(E15,{0,0.79},{"1","LANJUT"})</f>
        <v>1</v>
      </c>
    </row>
    <row r="12" spans="1:15" s="106" customFormat="1">
      <c r="B12" s="135"/>
      <c r="C12" s="109">
        <v>2</v>
      </c>
      <c r="D12" s="112" t="s">
        <v>94</v>
      </c>
      <c r="E12" s="178"/>
      <c r="G12" s="132"/>
      <c r="H12" s="139"/>
    </row>
    <row r="13" spans="1:15" s="106" customFormat="1">
      <c r="B13" s="135"/>
      <c r="C13" s="109">
        <v>3</v>
      </c>
      <c r="D13" s="112" t="s">
        <v>95</v>
      </c>
      <c r="E13" s="178"/>
      <c r="G13" s="132"/>
      <c r="H13" s="139"/>
    </row>
    <row r="14" spans="1:15" s="106" customFormat="1">
      <c r="B14" s="135"/>
      <c r="C14" s="109">
        <v>4</v>
      </c>
      <c r="D14" s="112" t="s">
        <v>96</v>
      </c>
      <c r="E14" s="178"/>
      <c r="G14" s="132"/>
      <c r="H14" s="139"/>
    </row>
    <row r="15" spans="1:15" s="106" customFormat="1" ht="15.75">
      <c r="B15" s="135"/>
      <c r="C15" s="125" t="s">
        <v>87</v>
      </c>
      <c r="D15" s="126"/>
      <c r="E15" s="118">
        <f>SUM(E11:E14)/4</f>
        <v>0</v>
      </c>
      <c r="G15" s="133"/>
      <c r="H15" s="139"/>
      <c r="K15" s="115"/>
      <c r="L15" s="113"/>
      <c r="M15" s="116"/>
    </row>
    <row r="16" spans="1:15" s="106" customFormat="1" ht="15" customHeight="1">
      <c r="H16" s="117"/>
      <c r="K16" s="115"/>
      <c r="L16" s="113"/>
      <c r="M16" s="116"/>
    </row>
    <row r="17" spans="2:14" s="106" customFormat="1" ht="15.75">
      <c r="B17" s="136" t="s">
        <v>4</v>
      </c>
      <c r="C17" s="107" t="s">
        <v>45</v>
      </c>
      <c r="D17" s="108" t="s">
        <v>1</v>
      </c>
      <c r="E17" s="108" t="s">
        <v>2</v>
      </c>
      <c r="G17" s="108" t="s">
        <v>46</v>
      </c>
      <c r="H17" s="108" t="s">
        <v>47</v>
      </c>
      <c r="K17" s="115"/>
      <c r="L17" s="113"/>
      <c r="M17" s="116"/>
    </row>
    <row r="18" spans="2:14" s="106" customFormat="1" ht="15" customHeight="1">
      <c r="B18" s="136"/>
      <c r="C18" s="109">
        <v>1</v>
      </c>
      <c r="D18" s="112" t="s">
        <v>97</v>
      </c>
      <c r="E18" s="178"/>
      <c r="G18" s="131" t="str">
        <f>LOOKUP(E22,{0,0.79},{"PENGUKURAN BERHENTI DI SINI","PENGUKURAN DILANJUTKAN KE TKT BERIKUTNYA"})</f>
        <v>PENGUKURAN BERHENTI DI SINI</v>
      </c>
      <c r="H18" s="139" t="str">
        <f>LOOKUP(E22,{0,0.79},{"2","LANJUT"})</f>
        <v>2</v>
      </c>
      <c r="K18" s="115"/>
      <c r="L18" s="113"/>
      <c r="M18" s="116"/>
    </row>
    <row r="19" spans="2:14" s="106" customFormat="1">
      <c r="B19" s="136"/>
      <c r="C19" s="109">
        <v>2</v>
      </c>
      <c r="D19" s="112" t="s">
        <v>5</v>
      </c>
      <c r="E19" s="178"/>
      <c r="G19" s="132"/>
      <c r="H19" s="139"/>
      <c r="K19" s="115"/>
      <c r="L19" s="113"/>
      <c r="M19" s="116"/>
    </row>
    <row r="20" spans="2:14" s="106" customFormat="1" ht="15.75">
      <c r="B20" s="136"/>
      <c r="C20" s="109">
        <v>3</v>
      </c>
      <c r="D20" s="112" t="s">
        <v>98</v>
      </c>
      <c r="E20" s="178"/>
      <c r="G20" s="132"/>
      <c r="H20" s="139"/>
      <c r="K20" s="115"/>
      <c r="L20" s="113"/>
      <c r="M20" s="113"/>
      <c r="N20" s="114"/>
    </row>
    <row r="21" spans="2:14" s="106" customFormat="1">
      <c r="B21" s="136"/>
      <c r="C21" s="109">
        <v>4</v>
      </c>
      <c r="D21" s="112" t="s">
        <v>99</v>
      </c>
      <c r="E21" s="178"/>
      <c r="G21" s="132"/>
      <c r="H21" s="139"/>
      <c r="K21" s="115"/>
      <c r="L21" s="115"/>
      <c r="M21" s="113"/>
      <c r="N21" s="116"/>
    </row>
    <row r="22" spans="2:14" s="106" customFormat="1" ht="15.75">
      <c r="B22" s="136"/>
      <c r="C22" s="125" t="s">
        <v>87</v>
      </c>
      <c r="D22" s="126"/>
      <c r="E22" s="118">
        <f>SUM(E18:E21)/4</f>
        <v>0</v>
      </c>
      <c r="G22" s="133"/>
      <c r="H22" s="139"/>
    </row>
    <row r="23" spans="2:14" s="106" customFormat="1" ht="15" customHeight="1">
      <c r="G23" s="117"/>
    </row>
    <row r="24" spans="2:14" s="106" customFormat="1" ht="15.75">
      <c r="B24" s="137" t="s">
        <v>6</v>
      </c>
      <c r="C24" s="107" t="s">
        <v>45</v>
      </c>
      <c r="D24" s="108" t="s">
        <v>1</v>
      </c>
      <c r="E24" s="108" t="s">
        <v>2</v>
      </c>
      <c r="G24" s="108" t="s">
        <v>46</v>
      </c>
      <c r="H24" s="108" t="s">
        <v>47</v>
      </c>
    </row>
    <row r="25" spans="2:14" s="106" customFormat="1" ht="15" customHeight="1">
      <c r="B25" s="137"/>
      <c r="C25" s="109">
        <v>1</v>
      </c>
      <c r="D25" s="112" t="s">
        <v>102</v>
      </c>
      <c r="E25" s="178"/>
      <c r="G25" s="131" t="str">
        <f>LOOKUP(E31,{0,0.79},{"PENGUKURAN BERHENTI DI SINI","PENGUKURAN DILANJUTKAN KE TKT BERIKUTNYA"})</f>
        <v>PENGUKURAN BERHENTI DI SINI</v>
      </c>
      <c r="H25" s="139" t="str">
        <f>LOOKUP(E31,{0,0.79},{"3","LANJUT"})</f>
        <v>3</v>
      </c>
    </row>
    <row r="26" spans="2:14" s="106" customFormat="1" ht="15.75">
      <c r="B26" s="137"/>
      <c r="C26" s="109">
        <v>2</v>
      </c>
      <c r="D26" s="112" t="s">
        <v>101</v>
      </c>
      <c r="E26" s="178"/>
      <c r="G26" s="132"/>
      <c r="H26" s="139"/>
      <c r="L26" s="113"/>
      <c r="M26" s="113"/>
      <c r="N26" s="114"/>
    </row>
    <row r="27" spans="2:14" s="106" customFormat="1">
      <c r="B27" s="137"/>
      <c r="C27" s="109">
        <v>3</v>
      </c>
      <c r="D27" s="112" t="s">
        <v>100</v>
      </c>
      <c r="E27" s="178"/>
      <c r="G27" s="132"/>
      <c r="H27" s="139"/>
      <c r="L27" s="115"/>
      <c r="M27" s="113"/>
      <c r="N27" s="116"/>
    </row>
    <row r="28" spans="2:14" s="106" customFormat="1" ht="15" customHeight="1">
      <c r="B28" s="137"/>
      <c r="C28" s="109">
        <v>4</v>
      </c>
      <c r="D28" s="112" t="s">
        <v>7</v>
      </c>
      <c r="E28" s="178"/>
      <c r="G28" s="132"/>
      <c r="H28" s="139"/>
      <c r="L28" s="115"/>
      <c r="M28" s="113"/>
      <c r="N28" s="116"/>
    </row>
    <row r="29" spans="2:14" s="106" customFormat="1" ht="33" customHeight="1">
      <c r="B29" s="137"/>
      <c r="C29" s="109">
        <v>5</v>
      </c>
      <c r="D29" s="112" t="s">
        <v>103</v>
      </c>
      <c r="E29" s="178"/>
      <c r="G29" s="132"/>
      <c r="H29" s="139"/>
      <c r="L29" s="115"/>
      <c r="M29" s="113"/>
      <c r="N29" s="116"/>
    </row>
    <row r="30" spans="2:14" s="106" customFormat="1" ht="32.25" customHeight="1">
      <c r="B30" s="137"/>
      <c r="C30" s="109">
        <v>6</v>
      </c>
      <c r="D30" s="112" t="s">
        <v>104</v>
      </c>
      <c r="E30" s="178"/>
      <c r="G30" s="132"/>
      <c r="H30" s="139"/>
      <c r="L30" s="115"/>
      <c r="M30" s="113"/>
      <c r="N30" s="116"/>
    </row>
    <row r="31" spans="2:14" s="106" customFormat="1" ht="15.75">
      <c r="B31" s="137"/>
      <c r="C31" s="125" t="s">
        <v>87</v>
      </c>
      <c r="D31" s="126"/>
      <c r="E31" s="118">
        <f>SUM(E25:E30)/6</f>
        <v>0</v>
      </c>
      <c r="G31" s="133"/>
      <c r="H31" s="139"/>
      <c r="L31" s="115"/>
      <c r="M31" s="113"/>
      <c r="N31" s="116"/>
    </row>
    <row r="32" spans="2:14" s="106" customFormat="1" ht="15" customHeight="1">
      <c r="G32" s="117"/>
    </row>
    <row r="33" spans="2:14" s="106" customFormat="1" ht="15.75">
      <c r="B33" s="124" t="s">
        <v>8</v>
      </c>
      <c r="C33" s="107" t="s">
        <v>45</v>
      </c>
      <c r="D33" s="108" t="s">
        <v>1</v>
      </c>
      <c r="E33" s="108" t="s">
        <v>2</v>
      </c>
      <c r="G33" s="108" t="s">
        <v>46</v>
      </c>
      <c r="H33" s="108" t="s">
        <v>47</v>
      </c>
    </row>
    <row r="34" spans="2:14" s="106" customFormat="1">
      <c r="B34" s="124"/>
      <c r="C34" s="109">
        <v>1</v>
      </c>
      <c r="D34" s="112" t="s">
        <v>105</v>
      </c>
      <c r="E34" s="178"/>
      <c r="G34" s="131" t="str">
        <f>LOOKUP(E39,{0,0.79},{"PENGUKURAN BERHENTI DI SINI","PENGUKURAN DILANJUTKAN KE TKT BERIKUTNYA"})</f>
        <v>PENGUKURAN BERHENTI DI SINI</v>
      </c>
      <c r="H34" s="139" t="str">
        <f>LOOKUP(E39,{0,0.79},{"4","LANJUT"})</f>
        <v>4</v>
      </c>
    </row>
    <row r="35" spans="2:14" s="106" customFormat="1" ht="15.75" customHeight="1">
      <c r="B35" s="124"/>
      <c r="C35" s="109">
        <v>2</v>
      </c>
      <c r="D35" s="112" t="s">
        <v>106</v>
      </c>
      <c r="E35" s="178"/>
      <c r="G35" s="132"/>
      <c r="H35" s="139"/>
      <c r="L35" s="113"/>
      <c r="M35" s="113"/>
      <c r="N35" s="114"/>
    </row>
    <row r="36" spans="2:14" s="106" customFormat="1">
      <c r="B36" s="124"/>
      <c r="C36" s="109">
        <v>3</v>
      </c>
      <c r="D36" s="112" t="s">
        <v>107</v>
      </c>
      <c r="E36" s="178"/>
      <c r="G36" s="132"/>
      <c r="H36" s="139"/>
      <c r="L36" s="115"/>
      <c r="M36" s="113"/>
      <c r="N36" s="116"/>
    </row>
    <row r="37" spans="2:14" s="106" customFormat="1">
      <c r="B37" s="124"/>
      <c r="C37" s="109">
        <v>4</v>
      </c>
      <c r="D37" s="112" t="s">
        <v>108</v>
      </c>
      <c r="E37" s="178"/>
      <c r="G37" s="132"/>
      <c r="H37" s="139"/>
      <c r="L37" s="115"/>
      <c r="M37" s="113"/>
      <c r="N37" s="116"/>
    </row>
    <row r="38" spans="2:14" s="106" customFormat="1">
      <c r="B38" s="124"/>
      <c r="C38" s="109">
        <v>5</v>
      </c>
      <c r="D38" s="112" t="s">
        <v>109</v>
      </c>
      <c r="E38" s="178"/>
      <c r="G38" s="132"/>
      <c r="H38" s="139"/>
      <c r="L38" s="115"/>
      <c r="M38" s="113"/>
      <c r="N38" s="116"/>
    </row>
    <row r="39" spans="2:14" s="106" customFormat="1" ht="15.75">
      <c r="B39" s="124"/>
      <c r="C39" s="125" t="s">
        <v>87</v>
      </c>
      <c r="D39" s="126"/>
      <c r="E39" s="118">
        <f>SUM(E34:E38)/5</f>
        <v>0</v>
      </c>
      <c r="G39" s="133"/>
      <c r="H39" s="139"/>
      <c r="L39" s="115"/>
      <c r="M39" s="113"/>
      <c r="N39" s="116"/>
    </row>
    <row r="40" spans="2:14" s="106" customFormat="1" ht="15.75">
      <c r="L40" s="113"/>
      <c r="M40" s="113"/>
      <c r="N40" s="114"/>
    </row>
    <row r="41" spans="2:14" s="106" customFormat="1" ht="15.75">
      <c r="B41" s="127" t="s">
        <v>9</v>
      </c>
      <c r="C41" s="107" t="s">
        <v>45</v>
      </c>
      <c r="D41" s="108" t="s">
        <v>1</v>
      </c>
      <c r="E41" s="108" t="s">
        <v>2</v>
      </c>
      <c r="G41" s="108" t="s">
        <v>46</v>
      </c>
      <c r="H41" s="108" t="s">
        <v>47</v>
      </c>
      <c r="L41" s="115"/>
      <c r="M41" s="113"/>
      <c r="N41" s="116"/>
    </row>
    <row r="42" spans="2:14" s="106" customFormat="1" ht="48.75" customHeight="1">
      <c r="B42" s="127"/>
      <c r="C42" s="109">
        <v>1</v>
      </c>
      <c r="D42" s="112" t="s">
        <v>110</v>
      </c>
      <c r="E42" s="178"/>
      <c r="G42" s="131" t="str">
        <f>LOOKUP(E44,{0,0.79},{"PENGUKURAN BERHENTI DI SINI","PENGUKURAN DILANJUTKAN KE TKT BERIKUTNYA"})</f>
        <v>PENGUKURAN BERHENTI DI SINI</v>
      </c>
      <c r="H42" s="139" t="str">
        <f>LOOKUP(E44,{0,0.79},{"5","LANJUT"})</f>
        <v>5</v>
      </c>
      <c r="L42" s="115"/>
      <c r="M42" s="113"/>
      <c r="N42" s="116"/>
    </row>
    <row r="43" spans="2:14" s="106" customFormat="1">
      <c r="B43" s="127"/>
      <c r="C43" s="109">
        <v>2</v>
      </c>
      <c r="D43" s="112" t="s">
        <v>111</v>
      </c>
      <c r="E43" s="178"/>
      <c r="G43" s="132"/>
      <c r="H43" s="139"/>
      <c r="L43" s="115"/>
      <c r="M43" s="113"/>
      <c r="N43" s="116"/>
    </row>
    <row r="44" spans="2:14" s="106" customFormat="1" ht="15.75">
      <c r="B44" s="127"/>
      <c r="C44" s="125" t="s">
        <v>87</v>
      </c>
      <c r="D44" s="126"/>
      <c r="E44" s="118">
        <f>SUM(E42:E43)/2</f>
        <v>0</v>
      </c>
      <c r="G44" s="133"/>
      <c r="H44" s="139"/>
    </row>
    <row r="45" spans="2:14" s="106" customFormat="1"/>
    <row r="46" spans="2:14" s="106" customFormat="1" ht="15.75">
      <c r="B46" s="128" t="s">
        <v>42</v>
      </c>
      <c r="C46" s="107" t="s">
        <v>45</v>
      </c>
      <c r="D46" s="108" t="s">
        <v>1</v>
      </c>
      <c r="E46" s="108" t="s">
        <v>2</v>
      </c>
      <c r="G46" s="108" t="s">
        <v>46</v>
      </c>
      <c r="H46" s="108" t="s">
        <v>47</v>
      </c>
      <c r="L46" s="113"/>
      <c r="M46" s="113"/>
      <c r="N46" s="114"/>
    </row>
    <row r="47" spans="2:14" s="106" customFormat="1" ht="15.75" customHeight="1">
      <c r="B47" s="128"/>
      <c r="C47" s="109">
        <v>1</v>
      </c>
      <c r="D47" s="112" t="s">
        <v>112</v>
      </c>
      <c r="E47" s="178"/>
      <c r="G47" s="131" t="str">
        <f>LOOKUP(E53,{0,0.79},{"PENGUKURAN BERHENTI DI SINI","PENGUKURAN DILANJUTKAN KE TKT BERIKUTNYA"})</f>
        <v>PENGUKURAN BERHENTI DI SINI</v>
      </c>
      <c r="H47" s="139" t="str">
        <f>LOOKUP(E53,{0,0.79},{"6","LANJUT"})</f>
        <v>6</v>
      </c>
      <c r="L47" s="115"/>
      <c r="M47" s="113"/>
      <c r="N47" s="116"/>
    </row>
    <row r="48" spans="2:14" s="106" customFormat="1" ht="33" customHeight="1">
      <c r="B48" s="128"/>
      <c r="C48" s="109">
        <v>2</v>
      </c>
      <c r="D48" s="112" t="s">
        <v>113</v>
      </c>
      <c r="E48" s="178"/>
      <c r="G48" s="132"/>
      <c r="H48" s="139"/>
      <c r="L48" s="115"/>
      <c r="M48" s="113"/>
      <c r="N48" s="116"/>
    </row>
    <row r="49" spans="2:14" s="106" customFormat="1">
      <c r="B49" s="128"/>
      <c r="C49" s="109">
        <v>3</v>
      </c>
      <c r="D49" s="112" t="s">
        <v>114</v>
      </c>
      <c r="E49" s="178"/>
      <c r="G49" s="132"/>
      <c r="H49" s="139"/>
      <c r="L49" s="115"/>
      <c r="M49" s="113"/>
      <c r="N49" s="116"/>
    </row>
    <row r="50" spans="2:14" s="106" customFormat="1">
      <c r="B50" s="128"/>
      <c r="C50" s="109">
        <v>4</v>
      </c>
      <c r="D50" s="112" t="s">
        <v>115</v>
      </c>
      <c r="E50" s="178"/>
      <c r="G50" s="132"/>
      <c r="H50" s="139"/>
      <c r="L50" s="115"/>
      <c r="M50" s="113"/>
      <c r="N50" s="116"/>
    </row>
    <row r="51" spans="2:14" s="106" customFormat="1">
      <c r="B51" s="128"/>
      <c r="C51" s="109">
        <v>5</v>
      </c>
      <c r="D51" s="112" t="s">
        <v>116</v>
      </c>
      <c r="E51" s="178"/>
      <c r="G51" s="132"/>
      <c r="H51" s="139"/>
      <c r="L51" s="115"/>
      <c r="M51" s="113"/>
      <c r="N51" s="116"/>
    </row>
    <row r="52" spans="2:14" s="106" customFormat="1">
      <c r="B52" s="128"/>
      <c r="C52" s="109">
        <v>6</v>
      </c>
      <c r="D52" s="112" t="s">
        <v>117</v>
      </c>
      <c r="E52" s="178"/>
      <c r="G52" s="132"/>
      <c r="H52" s="139"/>
      <c r="L52" s="115"/>
      <c r="M52" s="113"/>
      <c r="N52" s="116"/>
    </row>
    <row r="53" spans="2:14" s="106" customFormat="1" ht="15.75">
      <c r="B53" s="128"/>
      <c r="C53" s="125" t="s">
        <v>87</v>
      </c>
      <c r="D53" s="126"/>
      <c r="E53" s="118">
        <f>SUM(E47:E52)/6</f>
        <v>0</v>
      </c>
      <c r="G53" s="133"/>
      <c r="H53" s="139"/>
      <c r="L53" s="115"/>
      <c r="M53" s="113"/>
      <c r="N53" s="116"/>
    </row>
    <row r="54" spans="2:14" s="106" customFormat="1">
      <c r="L54" s="115"/>
      <c r="M54" s="113"/>
      <c r="N54" s="116"/>
    </row>
    <row r="55" spans="2:14" s="106" customFormat="1" ht="15.75">
      <c r="B55" s="129" t="s">
        <v>43</v>
      </c>
      <c r="C55" s="107" t="s">
        <v>45</v>
      </c>
      <c r="D55" s="108" t="s">
        <v>1</v>
      </c>
      <c r="E55" s="108" t="s">
        <v>2</v>
      </c>
      <c r="G55" s="108" t="s">
        <v>46</v>
      </c>
      <c r="H55" s="108" t="s">
        <v>47</v>
      </c>
      <c r="L55" s="115"/>
      <c r="M55" s="113"/>
      <c r="N55" s="116"/>
    </row>
    <row r="56" spans="2:14" s="106" customFormat="1" ht="32.25" customHeight="1">
      <c r="B56" s="129"/>
      <c r="C56" s="109">
        <v>1</v>
      </c>
      <c r="D56" s="112" t="s">
        <v>118</v>
      </c>
      <c r="E56" s="178"/>
      <c r="G56" s="131" t="str">
        <f>LOOKUP(E61,{0,0.79},{"PENGUKURAN BERHENTI DI SINI","PENGUKURAN DILANJUTKAN KE TKT BERIKUTNYA"})</f>
        <v>PENGUKURAN BERHENTI DI SINI</v>
      </c>
      <c r="H56" s="139" t="str">
        <f>LOOKUP(O61,{0,0.79},{"7","LANJUT"})</f>
        <v>7</v>
      </c>
      <c r="L56" s="115"/>
      <c r="M56" s="113"/>
      <c r="N56" s="116"/>
    </row>
    <row r="57" spans="2:14" s="106" customFormat="1">
      <c r="B57" s="129"/>
      <c r="C57" s="109">
        <v>2</v>
      </c>
      <c r="D57" s="112" t="s">
        <v>119</v>
      </c>
      <c r="E57" s="178"/>
      <c r="G57" s="132"/>
      <c r="H57" s="139"/>
      <c r="L57" s="115"/>
      <c r="M57" s="113"/>
      <c r="N57" s="116"/>
    </row>
    <row r="58" spans="2:14" s="106" customFormat="1">
      <c r="B58" s="129"/>
      <c r="C58" s="109">
        <v>3</v>
      </c>
      <c r="D58" s="112" t="s">
        <v>120</v>
      </c>
      <c r="E58" s="178"/>
      <c r="G58" s="132"/>
      <c r="H58" s="139"/>
    </row>
    <row r="59" spans="2:14" s="106" customFormat="1">
      <c r="B59" s="129"/>
      <c r="C59" s="109">
        <v>4</v>
      </c>
      <c r="D59" s="112" t="s">
        <v>121</v>
      </c>
      <c r="E59" s="178"/>
      <c r="G59" s="132"/>
      <c r="H59" s="139"/>
    </row>
    <row r="60" spans="2:14" s="106" customFormat="1">
      <c r="B60" s="129"/>
      <c r="C60" s="109">
        <v>5</v>
      </c>
      <c r="D60" s="112" t="s">
        <v>122</v>
      </c>
      <c r="E60" s="178"/>
      <c r="G60" s="132"/>
      <c r="H60" s="139"/>
    </row>
    <row r="61" spans="2:14" s="106" customFormat="1" ht="15.75">
      <c r="B61" s="129"/>
      <c r="C61" s="125" t="s">
        <v>87</v>
      </c>
      <c r="D61" s="126"/>
      <c r="E61" s="118">
        <f>SUM(E56:E60)/5</f>
        <v>0</v>
      </c>
      <c r="G61" s="133"/>
      <c r="H61" s="139"/>
    </row>
    <row r="62" spans="2:14" s="106" customFormat="1"/>
    <row r="63" spans="2:14" s="106" customFormat="1" ht="15.75">
      <c r="B63" s="130" t="s">
        <v>44</v>
      </c>
      <c r="C63" s="107" t="s">
        <v>45</v>
      </c>
      <c r="D63" s="108" t="s">
        <v>1</v>
      </c>
      <c r="E63" s="108" t="s">
        <v>2</v>
      </c>
      <c r="G63" s="108" t="s">
        <v>46</v>
      </c>
      <c r="H63" s="108" t="s">
        <v>47</v>
      </c>
      <c r="L63" s="113"/>
      <c r="M63" s="113"/>
      <c r="N63" s="114"/>
    </row>
    <row r="64" spans="2:14" s="106" customFormat="1">
      <c r="B64" s="130"/>
      <c r="C64" s="109">
        <v>1</v>
      </c>
      <c r="D64" s="112" t="s">
        <v>123</v>
      </c>
      <c r="E64" s="178"/>
      <c r="G64" s="131" t="str">
        <f>LOOKUP(E68,{0,0.79},{"PENGUKURAN BERHENTI DI SINI","PENGUKURAN BERHENTI DI SINI"})</f>
        <v>PENGUKURAN BERHENTI DI SINI</v>
      </c>
      <c r="H64" s="139" t="str">
        <f>LOOKUP(E68,{0,0.79},{"8","9"})</f>
        <v>8</v>
      </c>
      <c r="L64" s="115"/>
      <c r="M64" s="113"/>
      <c r="N64" s="116"/>
    </row>
    <row r="65" spans="2:14" s="106" customFormat="1">
      <c r="B65" s="130"/>
      <c r="C65" s="109">
        <v>2</v>
      </c>
      <c r="D65" s="112" t="s">
        <v>124</v>
      </c>
      <c r="E65" s="178"/>
      <c r="G65" s="132"/>
      <c r="H65" s="139"/>
      <c r="L65" s="115"/>
      <c r="M65" s="113"/>
      <c r="N65" s="116"/>
    </row>
    <row r="66" spans="2:14" s="106" customFormat="1">
      <c r="B66" s="130"/>
      <c r="C66" s="109">
        <v>3</v>
      </c>
      <c r="D66" s="112" t="s">
        <v>125</v>
      </c>
      <c r="E66" s="178"/>
      <c r="G66" s="132"/>
      <c r="H66" s="139"/>
      <c r="L66" s="115"/>
      <c r="M66" s="113"/>
      <c r="N66" s="116"/>
    </row>
    <row r="67" spans="2:14" s="106" customFormat="1">
      <c r="B67" s="130"/>
      <c r="C67" s="109">
        <v>4</v>
      </c>
      <c r="D67" s="112" t="s">
        <v>126</v>
      </c>
      <c r="E67" s="178"/>
      <c r="G67" s="132"/>
      <c r="H67" s="139"/>
      <c r="L67" s="115"/>
      <c r="M67" s="113"/>
      <c r="N67" s="116"/>
    </row>
    <row r="68" spans="2:14" s="106" customFormat="1" ht="15.75">
      <c r="B68" s="130"/>
      <c r="C68" s="125" t="s">
        <v>87</v>
      </c>
      <c r="D68" s="126"/>
      <c r="E68" s="118">
        <f>SUM(E64:E67)/4</f>
        <v>0</v>
      </c>
      <c r="G68" s="133"/>
      <c r="H68" s="139"/>
    </row>
    <row r="69" spans="2:14"/>
    <row r="70" spans="2:14" hidden="1"/>
    <row r="71" spans="2:14" hidden="1"/>
    <row r="72" spans="2:14" hidden="1"/>
    <row r="73" spans="2:14" hidden="1"/>
    <row r="74" spans="2:14" hidden="1"/>
    <row r="75" spans="2:14" hidden="1"/>
    <row r="76" spans="2:14" hidden="1"/>
    <row r="77" spans="2:14" hidden="1"/>
    <row r="78" spans="2:14" hidden="1"/>
    <row r="79" spans="2:14" hidden="1"/>
    <row r="80" spans="2:14"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sheetData>
  <sheetProtection algorithmName="SHA-512" hashValue="oA4sApMjjOhKNz7pbR1ozmqSTiHu5cAFSZFSlO5WIFjENQZneMWgsdZyA2oif8MmjJURgT+DePIRbL/X0HM5oQ==" saltValue="ZPeRyP075bTGc7X/B13bGA==" spinCount="100000" sheet="1" objects="1" scenarios="1"/>
  <mergeCells count="37">
    <mergeCell ref="A2:I2"/>
    <mergeCell ref="H42:H44"/>
    <mergeCell ref="G47:G53"/>
    <mergeCell ref="H47:H53"/>
    <mergeCell ref="G64:G68"/>
    <mergeCell ref="H64:H68"/>
    <mergeCell ref="G56:G61"/>
    <mergeCell ref="H56:H61"/>
    <mergeCell ref="H18:H22"/>
    <mergeCell ref="G25:G31"/>
    <mergeCell ref="H25:H31"/>
    <mergeCell ref="G34:G39"/>
    <mergeCell ref="H34:H39"/>
    <mergeCell ref="H5:H8"/>
    <mergeCell ref="G11:G15"/>
    <mergeCell ref="H11:H15"/>
    <mergeCell ref="B55:B61"/>
    <mergeCell ref="C61:D61"/>
    <mergeCell ref="B63:B68"/>
    <mergeCell ref="C68:D68"/>
    <mergeCell ref="G5:G8"/>
    <mergeCell ref="G18:G22"/>
    <mergeCell ref="G42:G44"/>
    <mergeCell ref="B4:B8"/>
    <mergeCell ref="C8:D8"/>
    <mergeCell ref="B10:B15"/>
    <mergeCell ref="C15:D15"/>
    <mergeCell ref="B17:B22"/>
    <mergeCell ref="C22:D22"/>
    <mergeCell ref="C53:D53"/>
    <mergeCell ref="B24:B31"/>
    <mergeCell ref="C31:D31"/>
    <mergeCell ref="B33:B39"/>
    <mergeCell ref="C39:D39"/>
    <mergeCell ref="B41:B44"/>
    <mergeCell ref="C44:D44"/>
    <mergeCell ref="B46:B53"/>
  </mergeCells>
  <dataValidations count="1">
    <dataValidation type="list" allowBlank="1" showInputMessage="1" showErrorMessage="1" sqref="E5:E7 E64:E67 E11:E14 E25:E30 E34:E38 E42:E43 E47:E52 E56:E60 E18:E21">
      <formula1>$O$5:$O$10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WE204"/>
  <sheetViews>
    <sheetView tabSelected="1" topLeftCell="F1" workbookViewId="0">
      <selection activeCell="L16" sqref="L16:W16"/>
    </sheetView>
  </sheetViews>
  <sheetFormatPr defaultColWidth="0" defaultRowHeight="15" zeroHeight="1"/>
  <cols>
    <col min="1" max="1" width="11" style="5" hidden="1" customWidth="1"/>
    <col min="2" max="2" width="4.7109375" style="5" hidden="1" customWidth="1"/>
    <col min="3" max="3" width="7.7109375" style="5" hidden="1" customWidth="1"/>
    <col min="4" max="4" width="7.5703125" style="5" hidden="1" customWidth="1"/>
    <col min="5" max="5" width="4.7109375" style="5" hidden="1" customWidth="1"/>
    <col min="6" max="6" width="3.7109375" style="5" customWidth="1"/>
    <col min="7" max="7" width="4.28515625" style="5" customWidth="1"/>
    <col min="8" max="8" width="30.28515625" style="5" customWidth="1"/>
    <col min="9" max="9" width="6" style="5" customWidth="1"/>
    <col min="10" max="10" width="4.140625" style="5" customWidth="1"/>
    <col min="11" max="11" width="2.85546875" style="5" customWidth="1"/>
    <col min="12" max="12" width="6.7109375" style="5" customWidth="1"/>
    <col min="13" max="13" width="2.5703125" style="5" customWidth="1"/>
    <col min="14" max="14" width="1.42578125" style="5" customWidth="1"/>
    <col min="15" max="15" width="4.85546875" style="6" customWidth="1"/>
    <col min="16" max="16" width="4.28515625" style="5" customWidth="1"/>
    <col min="17" max="17" width="10.5703125" style="5" customWidth="1"/>
    <col min="18" max="18" width="2.28515625" style="5" customWidth="1"/>
    <col min="19" max="19" width="6.7109375" style="5" customWidth="1"/>
    <col min="20" max="20" width="13" style="5" customWidth="1"/>
    <col min="21" max="21" width="3.42578125" style="5" customWidth="1"/>
    <col min="22" max="22" width="4.140625" style="5" customWidth="1"/>
    <col min="23" max="23" width="11.7109375" style="5" customWidth="1"/>
    <col min="24" max="24" width="9.140625" style="5" customWidth="1"/>
    <col min="25" max="256" width="9.140625" style="5" hidden="1"/>
    <col min="257" max="257" width="11" style="5" hidden="1"/>
    <col min="258" max="258" width="4.7109375" style="5" hidden="1"/>
    <col min="259" max="259" width="7.7109375" style="5" hidden="1"/>
    <col min="260" max="260" width="7.5703125" style="5" hidden="1"/>
    <col min="261" max="261" width="4.7109375" style="5" hidden="1"/>
    <col min="262" max="262" width="3.7109375" style="5" hidden="1"/>
    <col min="263" max="263" width="4.28515625" style="5" hidden="1"/>
    <col min="264" max="264" width="30.28515625" style="5" hidden="1"/>
    <col min="265" max="265" width="6" style="5" hidden="1"/>
    <col min="266" max="266" width="4.140625" style="5" hidden="1"/>
    <col min="267" max="267" width="2.85546875" style="5" hidden="1"/>
    <col min="268" max="268" width="6.7109375" style="5" hidden="1"/>
    <col min="269" max="269" width="2.5703125" style="5" hidden="1"/>
    <col min="270" max="270" width="1.42578125" style="5" hidden="1"/>
    <col min="271" max="271" width="4.85546875" style="5" hidden="1"/>
    <col min="272" max="272" width="4.28515625" style="5" hidden="1"/>
    <col min="273" max="273" width="10.5703125" style="5" hidden="1"/>
    <col min="274" max="274" width="2.28515625" style="5" hidden="1"/>
    <col min="275" max="275" width="6.7109375" style="5" hidden="1"/>
    <col min="276" max="276" width="13" style="5" hidden="1"/>
    <col min="277" max="277" width="3.42578125" style="5" hidden="1"/>
    <col min="278" max="278" width="4.140625" style="5" hidden="1"/>
    <col min="279" max="279" width="11.7109375" style="5" hidden="1"/>
    <col min="280" max="512" width="9.140625" style="5" hidden="1"/>
    <col min="513" max="513" width="11" style="5" hidden="1"/>
    <col min="514" max="514" width="4.7109375" style="5" hidden="1"/>
    <col min="515" max="515" width="7.7109375" style="5" hidden="1"/>
    <col min="516" max="516" width="7.5703125" style="5" hidden="1"/>
    <col min="517" max="517" width="4.7109375" style="5" hidden="1"/>
    <col min="518" max="518" width="3.7109375" style="5" hidden="1"/>
    <col min="519" max="519" width="4.28515625" style="5" hidden="1"/>
    <col min="520" max="520" width="30.28515625" style="5" hidden="1"/>
    <col min="521" max="521" width="6" style="5" hidden="1"/>
    <col min="522" max="522" width="4.140625" style="5" hidden="1"/>
    <col min="523" max="523" width="2.85546875" style="5" hidden="1"/>
    <col min="524" max="524" width="6.7109375" style="5" hidden="1"/>
    <col min="525" max="525" width="2.5703125" style="5" hidden="1"/>
    <col min="526" max="526" width="1.42578125" style="5" hidden="1"/>
    <col min="527" max="527" width="4.85546875" style="5" hidden="1"/>
    <col min="528" max="528" width="4.28515625" style="5" hidden="1"/>
    <col min="529" max="529" width="10.5703125" style="5" hidden="1"/>
    <col min="530" max="530" width="2.28515625" style="5" hidden="1"/>
    <col min="531" max="531" width="6.7109375" style="5" hidden="1"/>
    <col min="532" max="532" width="13" style="5" hidden="1"/>
    <col min="533" max="533" width="3.42578125" style="5" hidden="1"/>
    <col min="534" max="534" width="4.140625" style="5" hidden="1"/>
    <col min="535" max="535" width="11.7109375" style="5" hidden="1"/>
    <col min="536" max="768" width="9.140625" style="5" hidden="1"/>
    <col min="769" max="769" width="11" style="5" hidden="1"/>
    <col min="770" max="770" width="4.7109375" style="5" hidden="1"/>
    <col min="771" max="771" width="7.7109375" style="5" hidden="1"/>
    <col min="772" max="772" width="7.5703125" style="5" hidden="1"/>
    <col min="773" max="773" width="4.7109375" style="5" hidden="1"/>
    <col min="774" max="774" width="3.7109375" style="5" hidden="1"/>
    <col min="775" max="775" width="4.28515625" style="5" hidden="1"/>
    <col min="776" max="776" width="30.28515625" style="5" hidden="1"/>
    <col min="777" max="777" width="6" style="5" hidden="1"/>
    <col min="778" max="778" width="4.140625" style="5" hidden="1"/>
    <col min="779" max="779" width="2.85546875" style="5" hidden="1"/>
    <col min="780" max="780" width="6.7109375" style="5" hidden="1"/>
    <col min="781" max="781" width="2.5703125" style="5" hidden="1"/>
    <col min="782" max="782" width="1.42578125" style="5" hidden="1"/>
    <col min="783" max="783" width="4.85546875" style="5" hidden="1"/>
    <col min="784" max="784" width="4.28515625" style="5" hidden="1"/>
    <col min="785" max="785" width="10.5703125" style="5" hidden="1"/>
    <col min="786" max="786" width="2.28515625" style="5" hidden="1"/>
    <col min="787" max="787" width="6.7109375" style="5" hidden="1"/>
    <col min="788" max="788" width="13" style="5" hidden="1"/>
    <col min="789" max="789" width="3.42578125" style="5" hidden="1"/>
    <col min="790" max="790" width="4.140625" style="5" hidden="1"/>
    <col min="791" max="791" width="11.7109375" style="5" hidden="1"/>
    <col min="792" max="1024" width="9.140625" style="5" hidden="1"/>
    <col min="1025" max="1025" width="11" style="5" hidden="1"/>
    <col min="1026" max="1026" width="4.7109375" style="5" hidden="1"/>
    <col min="1027" max="1027" width="7.7109375" style="5" hidden="1"/>
    <col min="1028" max="1028" width="7.5703125" style="5" hidden="1"/>
    <col min="1029" max="1029" width="4.7109375" style="5" hidden="1"/>
    <col min="1030" max="1030" width="3.7109375" style="5" hidden="1"/>
    <col min="1031" max="1031" width="4.28515625" style="5" hidden="1"/>
    <col min="1032" max="1032" width="30.28515625" style="5" hidden="1"/>
    <col min="1033" max="1033" width="6" style="5" hidden="1"/>
    <col min="1034" max="1034" width="4.140625" style="5" hidden="1"/>
    <col min="1035" max="1035" width="2.85546875" style="5" hidden="1"/>
    <col min="1036" max="1036" width="6.7109375" style="5" hidden="1"/>
    <col min="1037" max="1037" width="2.5703125" style="5" hidden="1"/>
    <col min="1038" max="1038" width="1.42578125" style="5" hidden="1"/>
    <col min="1039" max="1039" width="4.85546875" style="5" hidden="1"/>
    <col min="1040" max="1040" width="4.28515625" style="5" hidden="1"/>
    <col min="1041" max="1041" width="10.5703125" style="5" hidden="1"/>
    <col min="1042" max="1042" width="2.28515625" style="5" hidden="1"/>
    <col min="1043" max="1043" width="6.7109375" style="5" hidden="1"/>
    <col min="1044" max="1044" width="13" style="5" hidden="1"/>
    <col min="1045" max="1045" width="3.42578125" style="5" hidden="1"/>
    <col min="1046" max="1046" width="4.140625" style="5" hidden="1"/>
    <col min="1047" max="1047" width="11.7109375" style="5" hidden="1"/>
    <col min="1048" max="1280" width="9.140625" style="5" hidden="1"/>
    <col min="1281" max="1281" width="11" style="5" hidden="1"/>
    <col min="1282" max="1282" width="4.7109375" style="5" hidden="1"/>
    <col min="1283" max="1283" width="7.7109375" style="5" hidden="1"/>
    <col min="1284" max="1284" width="7.5703125" style="5" hidden="1"/>
    <col min="1285" max="1285" width="4.7109375" style="5" hidden="1"/>
    <col min="1286" max="1286" width="3.7109375" style="5" hidden="1"/>
    <col min="1287" max="1287" width="4.28515625" style="5" hidden="1"/>
    <col min="1288" max="1288" width="30.28515625" style="5" hidden="1"/>
    <col min="1289" max="1289" width="6" style="5" hidden="1"/>
    <col min="1290" max="1290" width="4.140625" style="5" hidden="1"/>
    <col min="1291" max="1291" width="2.85546875" style="5" hidden="1"/>
    <col min="1292" max="1292" width="6.7109375" style="5" hidden="1"/>
    <col min="1293" max="1293" width="2.5703125" style="5" hidden="1"/>
    <col min="1294" max="1294" width="1.42578125" style="5" hidden="1"/>
    <col min="1295" max="1295" width="4.85546875" style="5" hidden="1"/>
    <col min="1296" max="1296" width="4.28515625" style="5" hidden="1"/>
    <col min="1297" max="1297" width="10.5703125" style="5" hidden="1"/>
    <col min="1298" max="1298" width="2.28515625" style="5" hidden="1"/>
    <col min="1299" max="1299" width="6.7109375" style="5" hidden="1"/>
    <col min="1300" max="1300" width="13" style="5" hidden="1"/>
    <col min="1301" max="1301" width="3.42578125" style="5" hidden="1"/>
    <col min="1302" max="1302" width="4.140625" style="5" hidden="1"/>
    <col min="1303" max="1303" width="11.7109375" style="5" hidden="1"/>
    <col min="1304" max="1536" width="9.140625" style="5" hidden="1"/>
    <col min="1537" max="1537" width="11" style="5" hidden="1"/>
    <col min="1538" max="1538" width="4.7109375" style="5" hidden="1"/>
    <col min="1539" max="1539" width="7.7109375" style="5" hidden="1"/>
    <col min="1540" max="1540" width="7.5703125" style="5" hidden="1"/>
    <col min="1541" max="1541" width="4.7109375" style="5" hidden="1"/>
    <col min="1542" max="1542" width="3.7109375" style="5" hidden="1"/>
    <col min="1543" max="1543" width="4.28515625" style="5" hidden="1"/>
    <col min="1544" max="1544" width="30.28515625" style="5" hidden="1"/>
    <col min="1545" max="1545" width="6" style="5" hidden="1"/>
    <col min="1546" max="1546" width="4.140625" style="5" hidden="1"/>
    <col min="1547" max="1547" width="2.85546875" style="5" hidden="1"/>
    <col min="1548" max="1548" width="6.7109375" style="5" hidden="1"/>
    <col min="1549" max="1549" width="2.5703125" style="5" hidden="1"/>
    <col min="1550" max="1550" width="1.42578125" style="5" hidden="1"/>
    <col min="1551" max="1551" width="4.85546875" style="5" hidden="1"/>
    <col min="1552" max="1552" width="4.28515625" style="5" hidden="1"/>
    <col min="1553" max="1553" width="10.5703125" style="5" hidden="1"/>
    <col min="1554" max="1554" width="2.28515625" style="5" hidden="1"/>
    <col min="1555" max="1555" width="6.7109375" style="5" hidden="1"/>
    <col min="1556" max="1556" width="13" style="5" hidden="1"/>
    <col min="1557" max="1557" width="3.42578125" style="5" hidden="1"/>
    <col min="1558" max="1558" width="4.140625" style="5" hidden="1"/>
    <col min="1559" max="1559" width="11.7109375" style="5" hidden="1"/>
    <col min="1560" max="1792" width="9.140625" style="5" hidden="1"/>
    <col min="1793" max="1793" width="11" style="5" hidden="1"/>
    <col min="1794" max="1794" width="4.7109375" style="5" hidden="1"/>
    <col min="1795" max="1795" width="7.7109375" style="5" hidden="1"/>
    <col min="1796" max="1796" width="7.5703125" style="5" hidden="1"/>
    <col min="1797" max="1797" width="4.7109375" style="5" hidden="1"/>
    <col min="1798" max="1798" width="3.7109375" style="5" hidden="1"/>
    <col min="1799" max="1799" width="4.28515625" style="5" hidden="1"/>
    <col min="1800" max="1800" width="30.28515625" style="5" hidden="1"/>
    <col min="1801" max="1801" width="6" style="5" hidden="1"/>
    <col min="1802" max="1802" width="4.140625" style="5" hidden="1"/>
    <col min="1803" max="1803" width="2.85546875" style="5" hidden="1"/>
    <col min="1804" max="1804" width="6.7109375" style="5" hidden="1"/>
    <col min="1805" max="1805" width="2.5703125" style="5" hidden="1"/>
    <col min="1806" max="1806" width="1.42578125" style="5" hidden="1"/>
    <col min="1807" max="1807" width="4.85546875" style="5" hidden="1"/>
    <col min="1808" max="1808" width="4.28515625" style="5" hidden="1"/>
    <col min="1809" max="1809" width="10.5703125" style="5" hidden="1"/>
    <col min="1810" max="1810" width="2.28515625" style="5" hidden="1"/>
    <col min="1811" max="1811" width="6.7109375" style="5" hidden="1"/>
    <col min="1812" max="1812" width="13" style="5" hidden="1"/>
    <col min="1813" max="1813" width="3.42578125" style="5" hidden="1"/>
    <col min="1814" max="1814" width="4.140625" style="5" hidden="1"/>
    <col min="1815" max="1815" width="11.7109375" style="5" hidden="1"/>
    <col min="1816" max="2048" width="9.140625" style="5" hidden="1"/>
    <col min="2049" max="2049" width="11" style="5" hidden="1"/>
    <col min="2050" max="2050" width="4.7109375" style="5" hidden="1"/>
    <col min="2051" max="2051" width="7.7109375" style="5" hidden="1"/>
    <col min="2052" max="2052" width="7.5703125" style="5" hidden="1"/>
    <col min="2053" max="2053" width="4.7109375" style="5" hidden="1"/>
    <col min="2054" max="2054" width="3.7109375" style="5" hidden="1"/>
    <col min="2055" max="2055" width="4.28515625" style="5" hidden="1"/>
    <col min="2056" max="2056" width="30.28515625" style="5" hidden="1"/>
    <col min="2057" max="2057" width="6" style="5" hidden="1"/>
    <col min="2058" max="2058" width="4.140625" style="5" hidden="1"/>
    <col min="2059" max="2059" width="2.85546875" style="5" hidden="1"/>
    <col min="2060" max="2060" width="6.7109375" style="5" hidden="1"/>
    <col min="2061" max="2061" width="2.5703125" style="5" hidden="1"/>
    <col min="2062" max="2062" width="1.42578125" style="5" hidden="1"/>
    <col min="2063" max="2063" width="4.85546875" style="5" hidden="1"/>
    <col min="2064" max="2064" width="4.28515625" style="5" hidden="1"/>
    <col min="2065" max="2065" width="10.5703125" style="5" hidden="1"/>
    <col min="2066" max="2066" width="2.28515625" style="5" hidden="1"/>
    <col min="2067" max="2067" width="6.7109375" style="5" hidden="1"/>
    <col min="2068" max="2068" width="13" style="5" hidden="1"/>
    <col min="2069" max="2069" width="3.42578125" style="5" hidden="1"/>
    <col min="2070" max="2070" width="4.140625" style="5" hidden="1"/>
    <col min="2071" max="2071" width="11.7109375" style="5" hidden="1"/>
    <col min="2072" max="2304" width="9.140625" style="5" hidden="1"/>
    <col min="2305" max="2305" width="11" style="5" hidden="1"/>
    <col min="2306" max="2306" width="4.7109375" style="5" hidden="1"/>
    <col min="2307" max="2307" width="7.7109375" style="5" hidden="1"/>
    <col min="2308" max="2308" width="7.5703125" style="5" hidden="1"/>
    <col min="2309" max="2309" width="4.7109375" style="5" hidden="1"/>
    <col min="2310" max="2310" width="3.7109375" style="5" hidden="1"/>
    <col min="2311" max="2311" width="4.28515625" style="5" hidden="1"/>
    <col min="2312" max="2312" width="30.28515625" style="5" hidden="1"/>
    <col min="2313" max="2313" width="6" style="5" hidden="1"/>
    <col min="2314" max="2314" width="4.140625" style="5" hidden="1"/>
    <col min="2315" max="2315" width="2.85546875" style="5" hidden="1"/>
    <col min="2316" max="2316" width="6.7109375" style="5" hidden="1"/>
    <col min="2317" max="2317" width="2.5703125" style="5" hidden="1"/>
    <col min="2318" max="2318" width="1.42578125" style="5" hidden="1"/>
    <col min="2319" max="2319" width="4.85546875" style="5" hidden="1"/>
    <col min="2320" max="2320" width="4.28515625" style="5" hidden="1"/>
    <col min="2321" max="2321" width="10.5703125" style="5" hidden="1"/>
    <col min="2322" max="2322" width="2.28515625" style="5" hidden="1"/>
    <col min="2323" max="2323" width="6.7109375" style="5" hidden="1"/>
    <col min="2324" max="2324" width="13" style="5" hidden="1"/>
    <col min="2325" max="2325" width="3.42578125" style="5" hidden="1"/>
    <col min="2326" max="2326" width="4.140625" style="5" hidden="1"/>
    <col min="2327" max="2327" width="11.7109375" style="5" hidden="1"/>
    <col min="2328" max="2560" width="9.140625" style="5" hidden="1"/>
    <col min="2561" max="2561" width="11" style="5" hidden="1"/>
    <col min="2562" max="2562" width="4.7109375" style="5" hidden="1"/>
    <col min="2563" max="2563" width="7.7109375" style="5" hidden="1"/>
    <col min="2564" max="2564" width="7.5703125" style="5" hidden="1"/>
    <col min="2565" max="2565" width="4.7109375" style="5" hidden="1"/>
    <col min="2566" max="2566" width="3.7109375" style="5" hidden="1"/>
    <col min="2567" max="2567" width="4.28515625" style="5" hidden="1"/>
    <col min="2568" max="2568" width="30.28515625" style="5" hidden="1"/>
    <col min="2569" max="2569" width="6" style="5" hidden="1"/>
    <col min="2570" max="2570" width="4.140625" style="5" hidden="1"/>
    <col min="2571" max="2571" width="2.85546875" style="5" hidden="1"/>
    <col min="2572" max="2572" width="6.7109375" style="5" hidden="1"/>
    <col min="2573" max="2573" width="2.5703125" style="5" hidden="1"/>
    <col min="2574" max="2574" width="1.42578125" style="5" hidden="1"/>
    <col min="2575" max="2575" width="4.85546875" style="5" hidden="1"/>
    <col min="2576" max="2576" width="4.28515625" style="5" hidden="1"/>
    <col min="2577" max="2577" width="10.5703125" style="5" hidden="1"/>
    <col min="2578" max="2578" width="2.28515625" style="5" hidden="1"/>
    <col min="2579" max="2579" width="6.7109375" style="5" hidden="1"/>
    <col min="2580" max="2580" width="13" style="5" hidden="1"/>
    <col min="2581" max="2581" width="3.42578125" style="5" hidden="1"/>
    <col min="2582" max="2582" width="4.140625" style="5" hidden="1"/>
    <col min="2583" max="2583" width="11.7109375" style="5" hidden="1"/>
    <col min="2584" max="2816" width="9.140625" style="5" hidden="1"/>
    <col min="2817" max="2817" width="11" style="5" hidden="1"/>
    <col min="2818" max="2818" width="4.7109375" style="5" hidden="1"/>
    <col min="2819" max="2819" width="7.7109375" style="5" hidden="1"/>
    <col min="2820" max="2820" width="7.5703125" style="5" hidden="1"/>
    <col min="2821" max="2821" width="4.7109375" style="5" hidden="1"/>
    <col min="2822" max="2822" width="3.7109375" style="5" hidden="1"/>
    <col min="2823" max="2823" width="4.28515625" style="5" hidden="1"/>
    <col min="2824" max="2824" width="30.28515625" style="5" hidden="1"/>
    <col min="2825" max="2825" width="6" style="5" hidden="1"/>
    <col min="2826" max="2826" width="4.140625" style="5" hidden="1"/>
    <col min="2827" max="2827" width="2.85546875" style="5" hidden="1"/>
    <col min="2828" max="2828" width="6.7109375" style="5" hidden="1"/>
    <col min="2829" max="2829" width="2.5703125" style="5" hidden="1"/>
    <col min="2830" max="2830" width="1.42578125" style="5" hidden="1"/>
    <col min="2831" max="2831" width="4.85546875" style="5" hidden="1"/>
    <col min="2832" max="2832" width="4.28515625" style="5" hidden="1"/>
    <col min="2833" max="2833" width="10.5703125" style="5" hidden="1"/>
    <col min="2834" max="2834" width="2.28515625" style="5" hidden="1"/>
    <col min="2835" max="2835" width="6.7109375" style="5" hidden="1"/>
    <col min="2836" max="2836" width="13" style="5" hidden="1"/>
    <col min="2837" max="2837" width="3.42578125" style="5" hidden="1"/>
    <col min="2838" max="2838" width="4.140625" style="5" hidden="1"/>
    <col min="2839" max="2839" width="11.7109375" style="5" hidden="1"/>
    <col min="2840" max="3072" width="9.140625" style="5" hidden="1"/>
    <col min="3073" max="3073" width="11" style="5" hidden="1"/>
    <col min="3074" max="3074" width="4.7109375" style="5" hidden="1"/>
    <col min="3075" max="3075" width="7.7109375" style="5" hidden="1"/>
    <col min="3076" max="3076" width="7.5703125" style="5" hidden="1"/>
    <col min="3077" max="3077" width="4.7109375" style="5" hidden="1"/>
    <col min="3078" max="3078" width="3.7109375" style="5" hidden="1"/>
    <col min="3079" max="3079" width="4.28515625" style="5" hidden="1"/>
    <col min="3080" max="3080" width="30.28515625" style="5" hidden="1"/>
    <col min="3081" max="3081" width="6" style="5" hidden="1"/>
    <col min="3082" max="3082" width="4.140625" style="5" hidden="1"/>
    <col min="3083" max="3083" width="2.85546875" style="5" hidden="1"/>
    <col min="3084" max="3084" width="6.7109375" style="5" hidden="1"/>
    <col min="3085" max="3085" width="2.5703125" style="5" hidden="1"/>
    <col min="3086" max="3086" width="1.42578125" style="5" hidden="1"/>
    <col min="3087" max="3087" width="4.85546875" style="5" hidden="1"/>
    <col min="3088" max="3088" width="4.28515625" style="5" hidden="1"/>
    <col min="3089" max="3089" width="10.5703125" style="5" hidden="1"/>
    <col min="3090" max="3090" width="2.28515625" style="5" hidden="1"/>
    <col min="3091" max="3091" width="6.7109375" style="5" hidden="1"/>
    <col min="3092" max="3092" width="13" style="5" hidden="1"/>
    <col min="3093" max="3093" width="3.42578125" style="5" hidden="1"/>
    <col min="3094" max="3094" width="4.140625" style="5" hidden="1"/>
    <col min="3095" max="3095" width="11.7109375" style="5" hidden="1"/>
    <col min="3096" max="3328" width="9.140625" style="5" hidden="1"/>
    <col min="3329" max="3329" width="11" style="5" hidden="1"/>
    <col min="3330" max="3330" width="4.7109375" style="5" hidden="1"/>
    <col min="3331" max="3331" width="7.7109375" style="5" hidden="1"/>
    <col min="3332" max="3332" width="7.5703125" style="5" hidden="1"/>
    <col min="3333" max="3333" width="4.7109375" style="5" hidden="1"/>
    <col min="3334" max="3334" width="3.7109375" style="5" hidden="1"/>
    <col min="3335" max="3335" width="4.28515625" style="5" hidden="1"/>
    <col min="3336" max="3336" width="30.28515625" style="5" hidden="1"/>
    <col min="3337" max="3337" width="6" style="5" hidden="1"/>
    <col min="3338" max="3338" width="4.140625" style="5" hidden="1"/>
    <col min="3339" max="3339" width="2.85546875" style="5" hidden="1"/>
    <col min="3340" max="3340" width="6.7109375" style="5" hidden="1"/>
    <col min="3341" max="3341" width="2.5703125" style="5" hidden="1"/>
    <col min="3342" max="3342" width="1.42578125" style="5" hidden="1"/>
    <col min="3343" max="3343" width="4.85546875" style="5" hidden="1"/>
    <col min="3344" max="3344" width="4.28515625" style="5" hidden="1"/>
    <col min="3345" max="3345" width="10.5703125" style="5" hidden="1"/>
    <col min="3346" max="3346" width="2.28515625" style="5" hidden="1"/>
    <col min="3347" max="3347" width="6.7109375" style="5" hidden="1"/>
    <col min="3348" max="3348" width="13" style="5" hidden="1"/>
    <col min="3349" max="3349" width="3.42578125" style="5" hidden="1"/>
    <col min="3350" max="3350" width="4.140625" style="5" hidden="1"/>
    <col min="3351" max="3351" width="11.7109375" style="5" hidden="1"/>
    <col min="3352" max="3584" width="9.140625" style="5" hidden="1"/>
    <col min="3585" max="3585" width="11" style="5" hidden="1"/>
    <col min="3586" max="3586" width="4.7109375" style="5" hidden="1"/>
    <col min="3587" max="3587" width="7.7109375" style="5" hidden="1"/>
    <col min="3588" max="3588" width="7.5703125" style="5" hidden="1"/>
    <col min="3589" max="3589" width="4.7109375" style="5" hidden="1"/>
    <col min="3590" max="3590" width="3.7109375" style="5" hidden="1"/>
    <col min="3591" max="3591" width="4.28515625" style="5" hidden="1"/>
    <col min="3592" max="3592" width="30.28515625" style="5" hidden="1"/>
    <col min="3593" max="3593" width="6" style="5" hidden="1"/>
    <col min="3594" max="3594" width="4.140625" style="5" hidden="1"/>
    <col min="3595" max="3595" width="2.85546875" style="5" hidden="1"/>
    <col min="3596" max="3596" width="6.7109375" style="5" hidden="1"/>
    <col min="3597" max="3597" width="2.5703125" style="5" hidden="1"/>
    <col min="3598" max="3598" width="1.42578125" style="5" hidden="1"/>
    <col min="3599" max="3599" width="4.85546875" style="5" hidden="1"/>
    <col min="3600" max="3600" width="4.28515625" style="5" hidden="1"/>
    <col min="3601" max="3601" width="10.5703125" style="5" hidden="1"/>
    <col min="3602" max="3602" width="2.28515625" style="5" hidden="1"/>
    <col min="3603" max="3603" width="6.7109375" style="5" hidden="1"/>
    <col min="3604" max="3604" width="13" style="5" hidden="1"/>
    <col min="3605" max="3605" width="3.42578125" style="5" hidden="1"/>
    <col min="3606" max="3606" width="4.140625" style="5" hidden="1"/>
    <col min="3607" max="3607" width="11.7109375" style="5" hidden="1"/>
    <col min="3608" max="3840" width="9.140625" style="5" hidden="1"/>
    <col min="3841" max="3841" width="11" style="5" hidden="1"/>
    <col min="3842" max="3842" width="4.7109375" style="5" hidden="1"/>
    <col min="3843" max="3843" width="7.7109375" style="5" hidden="1"/>
    <col min="3844" max="3844" width="7.5703125" style="5" hidden="1"/>
    <col min="3845" max="3845" width="4.7109375" style="5" hidden="1"/>
    <col min="3846" max="3846" width="3.7109375" style="5" hidden="1"/>
    <col min="3847" max="3847" width="4.28515625" style="5" hidden="1"/>
    <col min="3848" max="3848" width="30.28515625" style="5" hidden="1"/>
    <col min="3849" max="3849" width="6" style="5" hidden="1"/>
    <col min="3850" max="3850" width="4.140625" style="5" hidden="1"/>
    <col min="3851" max="3851" width="2.85546875" style="5" hidden="1"/>
    <col min="3852" max="3852" width="6.7109375" style="5" hidden="1"/>
    <col min="3853" max="3853" width="2.5703125" style="5" hidden="1"/>
    <col min="3854" max="3854" width="1.42578125" style="5" hidden="1"/>
    <col min="3855" max="3855" width="4.85546875" style="5" hidden="1"/>
    <col min="3856" max="3856" width="4.28515625" style="5" hidden="1"/>
    <col min="3857" max="3857" width="10.5703125" style="5" hidden="1"/>
    <col min="3858" max="3858" width="2.28515625" style="5" hidden="1"/>
    <col min="3859" max="3859" width="6.7109375" style="5" hidden="1"/>
    <col min="3860" max="3860" width="13" style="5" hidden="1"/>
    <col min="3861" max="3861" width="3.42578125" style="5" hidden="1"/>
    <col min="3862" max="3862" width="4.140625" style="5" hidden="1"/>
    <col min="3863" max="3863" width="11.7109375" style="5" hidden="1"/>
    <col min="3864" max="4096" width="9.140625" style="5" hidden="1"/>
    <col min="4097" max="4097" width="11" style="5" hidden="1"/>
    <col min="4098" max="4098" width="4.7109375" style="5" hidden="1"/>
    <col min="4099" max="4099" width="7.7109375" style="5" hidden="1"/>
    <col min="4100" max="4100" width="7.5703125" style="5" hidden="1"/>
    <col min="4101" max="4101" width="4.7109375" style="5" hidden="1"/>
    <col min="4102" max="4102" width="3.7109375" style="5" hidden="1"/>
    <col min="4103" max="4103" width="4.28515625" style="5" hidden="1"/>
    <col min="4104" max="4104" width="30.28515625" style="5" hidden="1"/>
    <col min="4105" max="4105" width="6" style="5" hidden="1"/>
    <col min="4106" max="4106" width="4.140625" style="5" hidden="1"/>
    <col min="4107" max="4107" width="2.85546875" style="5" hidden="1"/>
    <col min="4108" max="4108" width="6.7109375" style="5" hidden="1"/>
    <col min="4109" max="4109" width="2.5703125" style="5" hidden="1"/>
    <col min="4110" max="4110" width="1.42578125" style="5" hidden="1"/>
    <col min="4111" max="4111" width="4.85546875" style="5" hidden="1"/>
    <col min="4112" max="4112" width="4.28515625" style="5" hidden="1"/>
    <col min="4113" max="4113" width="10.5703125" style="5" hidden="1"/>
    <col min="4114" max="4114" width="2.28515625" style="5" hidden="1"/>
    <col min="4115" max="4115" width="6.7109375" style="5" hidden="1"/>
    <col min="4116" max="4116" width="13" style="5" hidden="1"/>
    <col min="4117" max="4117" width="3.42578125" style="5" hidden="1"/>
    <col min="4118" max="4118" width="4.140625" style="5" hidden="1"/>
    <col min="4119" max="4119" width="11.7109375" style="5" hidden="1"/>
    <col min="4120" max="4352" width="9.140625" style="5" hidden="1"/>
    <col min="4353" max="4353" width="11" style="5" hidden="1"/>
    <col min="4354" max="4354" width="4.7109375" style="5" hidden="1"/>
    <col min="4355" max="4355" width="7.7109375" style="5" hidden="1"/>
    <col min="4356" max="4356" width="7.5703125" style="5" hidden="1"/>
    <col min="4357" max="4357" width="4.7109375" style="5" hidden="1"/>
    <col min="4358" max="4358" width="3.7109375" style="5" hidden="1"/>
    <col min="4359" max="4359" width="4.28515625" style="5" hidden="1"/>
    <col min="4360" max="4360" width="30.28515625" style="5" hidden="1"/>
    <col min="4361" max="4361" width="6" style="5" hidden="1"/>
    <col min="4362" max="4362" width="4.140625" style="5" hidden="1"/>
    <col min="4363" max="4363" width="2.85546875" style="5" hidden="1"/>
    <col min="4364" max="4364" width="6.7109375" style="5" hidden="1"/>
    <col min="4365" max="4365" width="2.5703125" style="5" hidden="1"/>
    <col min="4366" max="4366" width="1.42578125" style="5" hidden="1"/>
    <col min="4367" max="4367" width="4.85546875" style="5" hidden="1"/>
    <col min="4368" max="4368" width="4.28515625" style="5" hidden="1"/>
    <col min="4369" max="4369" width="10.5703125" style="5" hidden="1"/>
    <col min="4370" max="4370" width="2.28515625" style="5" hidden="1"/>
    <col min="4371" max="4371" width="6.7109375" style="5" hidden="1"/>
    <col min="4372" max="4372" width="13" style="5" hidden="1"/>
    <col min="4373" max="4373" width="3.42578125" style="5" hidden="1"/>
    <col min="4374" max="4374" width="4.140625" style="5" hidden="1"/>
    <col min="4375" max="4375" width="11.7109375" style="5" hidden="1"/>
    <col min="4376" max="4608" width="9.140625" style="5" hidden="1"/>
    <col min="4609" max="4609" width="11" style="5" hidden="1"/>
    <col min="4610" max="4610" width="4.7109375" style="5" hidden="1"/>
    <col min="4611" max="4611" width="7.7109375" style="5" hidden="1"/>
    <col min="4612" max="4612" width="7.5703125" style="5" hidden="1"/>
    <col min="4613" max="4613" width="4.7109375" style="5" hidden="1"/>
    <col min="4614" max="4614" width="3.7109375" style="5" hidden="1"/>
    <col min="4615" max="4615" width="4.28515625" style="5" hidden="1"/>
    <col min="4616" max="4616" width="30.28515625" style="5" hidden="1"/>
    <col min="4617" max="4617" width="6" style="5" hidden="1"/>
    <col min="4618" max="4618" width="4.140625" style="5" hidden="1"/>
    <col min="4619" max="4619" width="2.85546875" style="5" hidden="1"/>
    <col min="4620" max="4620" width="6.7109375" style="5" hidden="1"/>
    <col min="4621" max="4621" width="2.5703125" style="5" hidden="1"/>
    <col min="4622" max="4622" width="1.42578125" style="5" hidden="1"/>
    <col min="4623" max="4623" width="4.85546875" style="5" hidden="1"/>
    <col min="4624" max="4624" width="4.28515625" style="5" hidden="1"/>
    <col min="4625" max="4625" width="10.5703125" style="5" hidden="1"/>
    <col min="4626" max="4626" width="2.28515625" style="5" hidden="1"/>
    <col min="4627" max="4627" width="6.7109375" style="5" hidden="1"/>
    <col min="4628" max="4628" width="13" style="5" hidden="1"/>
    <col min="4629" max="4629" width="3.42578125" style="5" hidden="1"/>
    <col min="4630" max="4630" width="4.140625" style="5" hidden="1"/>
    <col min="4631" max="4631" width="11.7109375" style="5" hidden="1"/>
    <col min="4632" max="4864" width="9.140625" style="5" hidden="1"/>
    <col min="4865" max="4865" width="11" style="5" hidden="1"/>
    <col min="4866" max="4866" width="4.7109375" style="5" hidden="1"/>
    <col min="4867" max="4867" width="7.7109375" style="5" hidden="1"/>
    <col min="4868" max="4868" width="7.5703125" style="5" hidden="1"/>
    <col min="4869" max="4869" width="4.7109375" style="5" hidden="1"/>
    <col min="4870" max="4870" width="3.7109375" style="5" hidden="1"/>
    <col min="4871" max="4871" width="4.28515625" style="5" hidden="1"/>
    <col min="4872" max="4872" width="30.28515625" style="5" hidden="1"/>
    <col min="4873" max="4873" width="6" style="5" hidden="1"/>
    <col min="4874" max="4874" width="4.140625" style="5" hidden="1"/>
    <col min="4875" max="4875" width="2.85546875" style="5" hidden="1"/>
    <col min="4876" max="4876" width="6.7109375" style="5" hidden="1"/>
    <col min="4877" max="4877" width="2.5703125" style="5" hidden="1"/>
    <col min="4878" max="4878" width="1.42578125" style="5" hidden="1"/>
    <col min="4879" max="4879" width="4.85546875" style="5" hidden="1"/>
    <col min="4880" max="4880" width="4.28515625" style="5" hidden="1"/>
    <col min="4881" max="4881" width="10.5703125" style="5" hidden="1"/>
    <col min="4882" max="4882" width="2.28515625" style="5" hidden="1"/>
    <col min="4883" max="4883" width="6.7109375" style="5" hidden="1"/>
    <col min="4884" max="4884" width="13" style="5" hidden="1"/>
    <col min="4885" max="4885" width="3.42578125" style="5" hidden="1"/>
    <col min="4886" max="4886" width="4.140625" style="5" hidden="1"/>
    <col min="4887" max="4887" width="11.7109375" style="5" hidden="1"/>
    <col min="4888" max="5120" width="9.140625" style="5" hidden="1"/>
    <col min="5121" max="5121" width="11" style="5" hidden="1"/>
    <col min="5122" max="5122" width="4.7109375" style="5" hidden="1"/>
    <col min="5123" max="5123" width="7.7109375" style="5" hidden="1"/>
    <col min="5124" max="5124" width="7.5703125" style="5" hidden="1"/>
    <col min="5125" max="5125" width="4.7109375" style="5" hidden="1"/>
    <col min="5126" max="5126" width="3.7109375" style="5" hidden="1"/>
    <col min="5127" max="5127" width="4.28515625" style="5" hidden="1"/>
    <col min="5128" max="5128" width="30.28515625" style="5" hidden="1"/>
    <col min="5129" max="5129" width="6" style="5" hidden="1"/>
    <col min="5130" max="5130" width="4.140625" style="5" hidden="1"/>
    <col min="5131" max="5131" width="2.85546875" style="5" hidden="1"/>
    <col min="5132" max="5132" width="6.7109375" style="5" hidden="1"/>
    <col min="5133" max="5133" width="2.5703125" style="5" hidden="1"/>
    <col min="5134" max="5134" width="1.42578125" style="5" hidden="1"/>
    <col min="5135" max="5135" width="4.85546875" style="5" hidden="1"/>
    <col min="5136" max="5136" width="4.28515625" style="5" hidden="1"/>
    <col min="5137" max="5137" width="10.5703125" style="5" hidden="1"/>
    <col min="5138" max="5138" width="2.28515625" style="5" hidden="1"/>
    <col min="5139" max="5139" width="6.7109375" style="5" hidden="1"/>
    <col min="5140" max="5140" width="13" style="5" hidden="1"/>
    <col min="5141" max="5141" width="3.42578125" style="5" hidden="1"/>
    <col min="5142" max="5142" width="4.140625" style="5" hidden="1"/>
    <col min="5143" max="5143" width="11.7109375" style="5" hidden="1"/>
    <col min="5144" max="5376" width="9.140625" style="5" hidden="1"/>
    <col min="5377" max="5377" width="11" style="5" hidden="1"/>
    <col min="5378" max="5378" width="4.7109375" style="5" hidden="1"/>
    <col min="5379" max="5379" width="7.7109375" style="5" hidden="1"/>
    <col min="5380" max="5380" width="7.5703125" style="5" hidden="1"/>
    <col min="5381" max="5381" width="4.7109375" style="5" hidden="1"/>
    <col min="5382" max="5382" width="3.7109375" style="5" hidden="1"/>
    <col min="5383" max="5383" width="4.28515625" style="5" hidden="1"/>
    <col min="5384" max="5384" width="30.28515625" style="5" hidden="1"/>
    <col min="5385" max="5385" width="6" style="5" hidden="1"/>
    <col min="5386" max="5386" width="4.140625" style="5" hidden="1"/>
    <col min="5387" max="5387" width="2.85546875" style="5" hidden="1"/>
    <col min="5388" max="5388" width="6.7109375" style="5" hidden="1"/>
    <col min="5389" max="5389" width="2.5703125" style="5" hidden="1"/>
    <col min="5390" max="5390" width="1.42578125" style="5" hidden="1"/>
    <col min="5391" max="5391" width="4.85546875" style="5" hidden="1"/>
    <col min="5392" max="5392" width="4.28515625" style="5" hidden="1"/>
    <col min="5393" max="5393" width="10.5703125" style="5" hidden="1"/>
    <col min="5394" max="5394" width="2.28515625" style="5" hidden="1"/>
    <col min="5395" max="5395" width="6.7109375" style="5" hidden="1"/>
    <col min="5396" max="5396" width="13" style="5" hidden="1"/>
    <col min="5397" max="5397" width="3.42578125" style="5" hidden="1"/>
    <col min="5398" max="5398" width="4.140625" style="5" hidden="1"/>
    <col min="5399" max="5399" width="11.7109375" style="5" hidden="1"/>
    <col min="5400" max="5632" width="9.140625" style="5" hidden="1"/>
    <col min="5633" max="5633" width="11" style="5" hidden="1"/>
    <col min="5634" max="5634" width="4.7109375" style="5" hidden="1"/>
    <col min="5635" max="5635" width="7.7109375" style="5" hidden="1"/>
    <col min="5636" max="5636" width="7.5703125" style="5" hidden="1"/>
    <col min="5637" max="5637" width="4.7109375" style="5" hidden="1"/>
    <col min="5638" max="5638" width="3.7109375" style="5" hidden="1"/>
    <col min="5639" max="5639" width="4.28515625" style="5" hidden="1"/>
    <col min="5640" max="5640" width="30.28515625" style="5" hidden="1"/>
    <col min="5641" max="5641" width="6" style="5" hidden="1"/>
    <col min="5642" max="5642" width="4.140625" style="5" hidden="1"/>
    <col min="5643" max="5643" width="2.85546875" style="5" hidden="1"/>
    <col min="5644" max="5644" width="6.7109375" style="5" hidden="1"/>
    <col min="5645" max="5645" width="2.5703125" style="5" hidden="1"/>
    <col min="5646" max="5646" width="1.42578125" style="5" hidden="1"/>
    <col min="5647" max="5647" width="4.85546875" style="5" hidden="1"/>
    <col min="5648" max="5648" width="4.28515625" style="5" hidden="1"/>
    <col min="5649" max="5649" width="10.5703125" style="5" hidden="1"/>
    <col min="5650" max="5650" width="2.28515625" style="5" hidden="1"/>
    <col min="5651" max="5651" width="6.7109375" style="5" hidden="1"/>
    <col min="5652" max="5652" width="13" style="5" hidden="1"/>
    <col min="5653" max="5653" width="3.42578125" style="5" hidden="1"/>
    <col min="5654" max="5654" width="4.140625" style="5" hidden="1"/>
    <col min="5655" max="5655" width="11.7109375" style="5" hidden="1"/>
    <col min="5656" max="5888" width="9.140625" style="5" hidden="1"/>
    <col min="5889" max="5889" width="11" style="5" hidden="1"/>
    <col min="5890" max="5890" width="4.7109375" style="5" hidden="1"/>
    <col min="5891" max="5891" width="7.7109375" style="5" hidden="1"/>
    <col min="5892" max="5892" width="7.5703125" style="5" hidden="1"/>
    <col min="5893" max="5893" width="4.7109375" style="5" hidden="1"/>
    <col min="5894" max="5894" width="3.7109375" style="5" hidden="1"/>
    <col min="5895" max="5895" width="4.28515625" style="5" hidden="1"/>
    <col min="5896" max="5896" width="30.28515625" style="5" hidden="1"/>
    <col min="5897" max="5897" width="6" style="5" hidden="1"/>
    <col min="5898" max="5898" width="4.140625" style="5" hidden="1"/>
    <col min="5899" max="5899" width="2.85546875" style="5" hidden="1"/>
    <col min="5900" max="5900" width="6.7109375" style="5" hidden="1"/>
    <col min="5901" max="5901" width="2.5703125" style="5" hidden="1"/>
    <col min="5902" max="5902" width="1.42578125" style="5" hidden="1"/>
    <col min="5903" max="5903" width="4.85546875" style="5" hidden="1"/>
    <col min="5904" max="5904" width="4.28515625" style="5" hidden="1"/>
    <col min="5905" max="5905" width="10.5703125" style="5" hidden="1"/>
    <col min="5906" max="5906" width="2.28515625" style="5" hidden="1"/>
    <col min="5907" max="5907" width="6.7109375" style="5" hidden="1"/>
    <col min="5908" max="5908" width="13" style="5" hidden="1"/>
    <col min="5909" max="5909" width="3.42578125" style="5" hidden="1"/>
    <col min="5910" max="5910" width="4.140625" style="5" hidden="1"/>
    <col min="5911" max="5911" width="11.7109375" style="5" hidden="1"/>
    <col min="5912" max="6144" width="9.140625" style="5" hidden="1"/>
    <col min="6145" max="6145" width="11" style="5" hidden="1"/>
    <col min="6146" max="6146" width="4.7109375" style="5" hidden="1"/>
    <col min="6147" max="6147" width="7.7109375" style="5" hidden="1"/>
    <col min="6148" max="6148" width="7.5703125" style="5" hidden="1"/>
    <col min="6149" max="6149" width="4.7109375" style="5" hidden="1"/>
    <col min="6150" max="6150" width="3.7109375" style="5" hidden="1"/>
    <col min="6151" max="6151" width="4.28515625" style="5" hidden="1"/>
    <col min="6152" max="6152" width="30.28515625" style="5" hidden="1"/>
    <col min="6153" max="6153" width="6" style="5" hidden="1"/>
    <col min="6154" max="6154" width="4.140625" style="5" hidden="1"/>
    <col min="6155" max="6155" width="2.85546875" style="5" hidden="1"/>
    <col min="6156" max="6156" width="6.7109375" style="5" hidden="1"/>
    <col min="6157" max="6157" width="2.5703125" style="5" hidden="1"/>
    <col min="6158" max="6158" width="1.42578125" style="5" hidden="1"/>
    <col min="6159" max="6159" width="4.85546875" style="5" hidden="1"/>
    <col min="6160" max="6160" width="4.28515625" style="5" hidden="1"/>
    <col min="6161" max="6161" width="10.5703125" style="5" hidden="1"/>
    <col min="6162" max="6162" width="2.28515625" style="5" hidden="1"/>
    <col min="6163" max="6163" width="6.7109375" style="5" hidden="1"/>
    <col min="6164" max="6164" width="13" style="5" hidden="1"/>
    <col min="6165" max="6165" width="3.42578125" style="5" hidden="1"/>
    <col min="6166" max="6166" width="4.140625" style="5" hidden="1"/>
    <col min="6167" max="6167" width="11.7109375" style="5" hidden="1"/>
    <col min="6168" max="6400" width="9.140625" style="5" hidden="1"/>
    <col min="6401" max="6401" width="11" style="5" hidden="1"/>
    <col min="6402" max="6402" width="4.7109375" style="5" hidden="1"/>
    <col min="6403" max="6403" width="7.7109375" style="5" hidden="1"/>
    <col min="6404" max="6404" width="7.5703125" style="5" hidden="1"/>
    <col min="6405" max="6405" width="4.7109375" style="5" hidden="1"/>
    <col min="6406" max="6406" width="3.7109375" style="5" hidden="1"/>
    <col min="6407" max="6407" width="4.28515625" style="5" hidden="1"/>
    <col min="6408" max="6408" width="30.28515625" style="5" hidden="1"/>
    <col min="6409" max="6409" width="6" style="5" hidden="1"/>
    <col min="6410" max="6410" width="4.140625" style="5" hidden="1"/>
    <col min="6411" max="6411" width="2.85546875" style="5" hidden="1"/>
    <col min="6412" max="6412" width="6.7109375" style="5" hidden="1"/>
    <col min="6413" max="6413" width="2.5703125" style="5" hidden="1"/>
    <col min="6414" max="6414" width="1.42578125" style="5" hidden="1"/>
    <col min="6415" max="6415" width="4.85546875" style="5" hidden="1"/>
    <col min="6416" max="6416" width="4.28515625" style="5" hidden="1"/>
    <col min="6417" max="6417" width="10.5703125" style="5" hidden="1"/>
    <col min="6418" max="6418" width="2.28515625" style="5" hidden="1"/>
    <col min="6419" max="6419" width="6.7109375" style="5" hidden="1"/>
    <col min="6420" max="6420" width="13" style="5" hidden="1"/>
    <col min="6421" max="6421" width="3.42578125" style="5" hidden="1"/>
    <col min="6422" max="6422" width="4.140625" style="5" hidden="1"/>
    <col min="6423" max="6423" width="11.7109375" style="5" hidden="1"/>
    <col min="6424" max="6656" width="9.140625" style="5" hidden="1"/>
    <col min="6657" max="6657" width="11" style="5" hidden="1"/>
    <col min="6658" max="6658" width="4.7109375" style="5" hidden="1"/>
    <col min="6659" max="6659" width="7.7109375" style="5" hidden="1"/>
    <col min="6660" max="6660" width="7.5703125" style="5" hidden="1"/>
    <col min="6661" max="6661" width="4.7109375" style="5" hidden="1"/>
    <col min="6662" max="6662" width="3.7109375" style="5" hidden="1"/>
    <col min="6663" max="6663" width="4.28515625" style="5" hidden="1"/>
    <col min="6664" max="6664" width="30.28515625" style="5" hidden="1"/>
    <col min="6665" max="6665" width="6" style="5" hidden="1"/>
    <col min="6666" max="6666" width="4.140625" style="5" hidden="1"/>
    <col min="6667" max="6667" width="2.85546875" style="5" hidden="1"/>
    <col min="6668" max="6668" width="6.7109375" style="5" hidden="1"/>
    <col min="6669" max="6669" width="2.5703125" style="5" hidden="1"/>
    <col min="6670" max="6670" width="1.42578125" style="5" hidden="1"/>
    <col min="6671" max="6671" width="4.85546875" style="5" hidden="1"/>
    <col min="6672" max="6672" width="4.28515625" style="5" hidden="1"/>
    <col min="6673" max="6673" width="10.5703125" style="5" hidden="1"/>
    <col min="6674" max="6674" width="2.28515625" style="5" hidden="1"/>
    <col min="6675" max="6675" width="6.7109375" style="5" hidden="1"/>
    <col min="6676" max="6676" width="13" style="5" hidden="1"/>
    <col min="6677" max="6677" width="3.42578125" style="5" hidden="1"/>
    <col min="6678" max="6678" width="4.140625" style="5" hidden="1"/>
    <col min="6679" max="6679" width="11.7109375" style="5" hidden="1"/>
    <col min="6680" max="6912" width="9.140625" style="5" hidden="1"/>
    <col min="6913" max="6913" width="11" style="5" hidden="1"/>
    <col min="6914" max="6914" width="4.7109375" style="5" hidden="1"/>
    <col min="6915" max="6915" width="7.7109375" style="5" hidden="1"/>
    <col min="6916" max="6916" width="7.5703125" style="5" hidden="1"/>
    <col min="6917" max="6917" width="4.7109375" style="5" hidden="1"/>
    <col min="6918" max="6918" width="3.7109375" style="5" hidden="1"/>
    <col min="6919" max="6919" width="4.28515625" style="5" hidden="1"/>
    <col min="6920" max="6920" width="30.28515625" style="5" hidden="1"/>
    <col min="6921" max="6921" width="6" style="5" hidden="1"/>
    <col min="6922" max="6922" width="4.140625" style="5" hidden="1"/>
    <col min="6923" max="6923" width="2.85546875" style="5" hidden="1"/>
    <col min="6924" max="6924" width="6.7109375" style="5" hidden="1"/>
    <col min="6925" max="6925" width="2.5703125" style="5" hidden="1"/>
    <col min="6926" max="6926" width="1.42578125" style="5" hidden="1"/>
    <col min="6927" max="6927" width="4.85546875" style="5" hidden="1"/>
    <col min="6928" max="6928" width="4.28515625" style="5" hidden="1"/>
    <col min="6929" max="6929" width="10.5703125" style="5" hidden="1"/>
    <col min="6930" max="6930" width="2.28515625" style="5" hidden="1"/>
    <col min="6931" max="6931" width="6.7109375" style="5" hidden="1"/>
    <col min="6932" max="6932" width="13" style="5" hidden="1"/>
    <col min="6933" max="6933" width="3.42578125" style="5" hidden="1"/>
    <col min="6934" max="6934" width="4.140625" style="5" hidden="1"/>
    <col min="6935" max="6935" width="11.7109375" style="5" hidden="1"/>
    <col min="6936" max="7168" width="9.140625" style="5" hidden="1"/>
    <col min="7169" max="7169" width="11" style="5" hidden="1"/>
    <col min="7170" max="7170" width="4.7109375" style="5" hidden="1"/>
    <col min="7171" max="7171" width="7.7109375" style="5" hidden="1"/>
    <col min="7172" max="7172" width="7.5703125" style="5" hidden="1"/>
    <col min="7173" max="7173" width="4.7109375" style="5" hidden="1"/>
    <col min="7174" max="7174" width="3.7109375" style="5" hidden="1"/>
    <col min="7175" max="7175" width="4.28515625" style="5" hidden="1"/>
    <col min="7176" max="7176" width="30.28515625" style="5" hidden="1"/>
    <col min="7177" max="7177" width="6" style="5" hidden="1"/>
    <col min="7178" max="7178" width="4.140625" style="5" hidden="1"/>
    <col min="7179" max="7179" width="2.85546875" style="5" hidden="1"/>
    <col min="7180" max="7180" width="6.7109375" style="5" hidden="1"/>
    <col min="7181" max="7181" width="2.5703125" style="5" hidden="1"/>
    <col min="7182" max="7182" width="1.42578125" style="5" hidden="1"/>
    <col min="7183" max="7183" width="4.85546875" style="5" hidden="1"/>
    <col min="7184" max="7184" width="4.28515625" style="5" hidden="1"/>
    <col min="7185" max="7185" width="10.5703125" style="5" hidden="1"/>
    <col min="7186" max="7186" width="2.28515625" style="5" hidden="1"/>
    <col min="7187" max="7187" width="6.7109375" style="5" hidden="1"/>
    <col min="7188" max="7188" width="13" style="5" hidden="1"/>
    <col min="7189" max="7189" width="3.42578125" style="5" hidden="1"/>
    <col min="7190" max="7190" width="4.140625" style="5" hidden="1"/>
    <col min="7191" max="7191" width="11.7109375" style="5" hidden="1"/>
    <col min="7192" max="7424" width="9.140625" style="5" hidden="1"/>
    <col min="7425" max="7425" width="11" style="5" hidden="1"/>
    <col min="7426" max="7426" width="4.7109375" style="5" hidden="1"/>
    <col min="7427" max="7427" width="7.7109375" style="5" hidden="1"/>
    <col min="7428" max="7428" width="7.5703125" style="5" hidden="1"/>
    <col min="7429" max="7429" width="4.7109375" style="5" hidden="1"/>
    <col min="7430" max="7430" width="3.7109375" style="5" hidden="1"/>
    <col min="7431" max="7431" width="4.28515625" style="5" hidden="1"/>
    <col min="7432" max="7432" width="30.28515625" style="5" hidden="1"/>
    <col min="7433" max="7433" width="6" style="5" hidden="1"/>
    <col min="7434" max="7434" width="4.140625" style="5" hidden="1"/>
    <col min="7435" max="7435" width="2.85546875" style="5" hidden="1"/>
    <col min="7436" max="7436" width="6.7109375" style="5" hidden="1"/>
    <col min="7437" max="7437" width="2.5703125" style="5" hidden="1"/>
    <col min="7438" max="7438" width="1.42578125" style="5" hidden="1"/>
    <col min="7439" max="7439" width="4.85546875" style="5" hidden="1"/>
    <col min="7440" max="7440" width="4.28515625" style="5" hidden="1"/>
    <col min="7441" max="7441" width="10.5703125" style="5" hidden="1"/>
    <col min="7442" max="7442" width="2.28515625" style="5" hidden="1"/>
    <col min="7443" max="7443" width="6.7109375" style="5" hidden="1"/>
    <col min="7444" max="7444" width="13" style="5" hidden="1"/>
    <col min="7445" max="7445" width="3.42578125" style="5" hidden="1"/>
    <col min="7446" max="7446" width="4.140625" style="5" hidden="1"/>
    <col min="7447" max="7447" width="11.7109375" style="5" hidden="1"/>
    <col min="7448" max="7680" width="9.140625" style="5" hidden="1"/>
    <col min="7681" max="7681" width="11" style="5" hidden="1"/>
    <col min="7682" max="7682" width="4.7109375" style="5" hidden="1"/>
    <col min="7683" max="7683" width="7.7109375" style="5" hidden="1"/>
    <col min="7684" max="7684" width="7.5703125" style="5" hidden="1"/>
    <col min="7685" max="7685" width="4.7109375" style="5" hidden="1"/>
    <col min="7686" max="7686" width="3.7109375" style="5" hidden="1"/>
    <col min="7687" max="7687" width="4.28515625" style="5" hidden="1"/>
    <col min="7688" max="7688" width="30.28515625" style="5" hidden="1"/>
    <col min="7689" max="7689" width="6" style="5" hidden="1"/>
    <col min="7690" max="7690" width="4.140625" style="5" hidden="1"/>
    <col min="7691" max="7691" width="2.85546875" style="5" hidden="1"/>
    <col min="7692" max="7692" width="6.7109375" style="5" hidden="1"/>
    <col min="7693" max="7693" width="2.5703125" style="5" hidden="1"/>
    <col min="7694" max="7694" width="1.42578125" style="5" hidden="1"/>
    <col min="7695" max="7695" width="4.85546875" style="5" hidden="1"/>
    <col min="7696" max="7696" width="4.28515625" style="5" hidden="1"/>
    <col min="7697" max="7697" width="10.5703125" style="5" hidden="1"/>
    <col min="7698" max="7698" width="2.28515625" style="5" hidden="1"/>
    <col min="7699" max="7699" width="6.7109375" style="5" hidden="1"/>
    <col min="7700" max="7700" width="13" style="5" hidden="1"/>
    <col min="7701" max="7701" width="3.42578125" style="5" hidden="1"/>
    <col min="7702" max="7702" width="4.140625" style="5" hidden="1"/>
    <col min="7703" max="7703" width="11.7109375" style="5" hidden="1"/>
    <col min="7704" max="7936" width="9.140625" style="5" hidden="1"/>
    <col min="7937" max="7937" width="11" style="5" hidden="1"/>
    <col min="7938" max="7938" width="4.7109375" style="5" hidden="1"/>
    <col min="7939" max="7939" width="7.7109375" style="5" hidden="1"/>
    <col min="7940" max="7940" width="7.5703125" style="5" hidden="1"/>
    <col min="7941" max="7941" width="4.7109375" style="5" hidden="1"/>
    <col min="7942" max="7942" width="3.7109375" style="5" hidden="1"/>
    <col min="7943" max="7943" width="4.28515625" style="5" hidden="1"/>
    <col min="7944" max="7944" width="30.28515625" style="5" hidden="1"/>
    <col min="7945" max="7945" width="6" style="5" hidden="1"/>
    <col min="7946" max="7946" width="4.140625" style="5" hidden="1"/>
    <col min="7947" max="7947" width="2.85546875" style="5" hidden="1"/>
    <col min="7948" max="7948" width="6.7109375" style="5" hidden="1"/>
    <col min="7949" max="7949" width="2.5703125" style="5" hidden="1"/>
    <col min="7950" max="7950" width="1.42578125" style="5" hidden="1"/>
    <col min="7951" max="7951" width="4.85546875" style="5" hidden="1"/>
    <col min="7952" max="7952" width="4.28515625" style="5" hidden="1"/>
    <col min="7953" max="7953" width="10.5703125" style="5" hidden="1"/>
    <col min="7954" max="7954" width="2.28515625" style="5" hidden="1"/>
    <col min="7955" max="7955" width="6.7109375" style="5" hidden="1"/>
    <col min="7956" max="7956" width="13" style="5" hidden="1"/>
    <col min="7957" max="7957" width="3.42578125" style="5" hidden="1"/>
    <col min="7958" max="7958" width="4.140625" style="5" hidden="1"/>
    <col min="7959" max="7959" width="11.7109375" style="5" hidden="1"/>
    <col min="7960" max="8192" width="9.140625" style="5" hidden="1"/>
    <col min="8193" max="8193" width="11" style="5" hidden="1"/>
    <col min="8194" max="8194" width="4.7109375" style="5" hidden="1"/>
    <col min="8195" max="8195" width="7.7109375" style="5" hidden="1"/>
    <col min="8196" max="8196" width="7.5703125" style="5" hidden="1"/>
    <col min="8197" max="8197" width="4.7109375" style="5" hidden="1"/>
    <col min="8198" max="8198" width="3.7109375" style="5" hidden="1"/>
    <col min="8199" max="8199" width="4.28515625" style="5" hidden="1"/>
    <col min="8200" max="8200" width="30.28515625" style="5" hidden="1"/>
    <col min="8201" max="8201" width="6" style="5" hidden="1"/>
    <col min="8202" max="8202" width="4.140625" style="5" hidden="1"/>
    <col min="8203" max="8203" width="2.85546875" style="5" hidden="1"/>
    <col min="8204" max="8204" width="6.7109375" style="5" hidden="1"/>
    <col min="8205" max="8205" width="2.5703125" style="5" hidden="1"/>
    <col min="8206" max="8206" width="1.42578125" style="5" hidden="1"/>
    <col min="8207" max="8207" width="4.85546875" style="5" hidden="1"/>
    <col min="8208" max="8208" width="4.28515625" style="5" hidden="1"/>
    <col min="8209" max="8209" width="10.5703125" style="5" hidden="1"/>
    <col min="8210" max="8210" width="2.28515625" style="5" hidden="1"/>
    <col min="8211" max="8211" width="6.7109375" style="5" hidden="1"/>
    <col min="8212" max="8212" width="13" style="5" hidden="1"/>
    <col min="8213" max="8213" width="3.42578125" style="5" hidden="1"/>
    <col min="8214" max="8214" width="4.140625" style="5" hidden="1"/>
    <col min="8215" max="8215" width="11.7109375" style="5" hidden="1"/>
    <col min="8216" max="8448" width="9.140625" style="5" hidden="1"/>
    <col min="8449" max="8449" width="11" style="5" hidden="1"/>
    <col min="8450" max="8450" width="4.7109375" style="5" hidden="1"/>
    <col min="8451" max="8451" width="7.7109375" style="5" hidden="1"/>
    <col min="8452" max="8452" width="7.5703125" style="5" hidden="1"/>
    <col min="8453" max="8453" width="4.7109375" style="5" hidden="1"/>
    <col min="8454" max="8454" width="3.7109375" style="5" hidden="1"/>
    <col min="8455" max="8455" width="4.28515625" style="5" hidden="1"/>
    <col min="8456" max="8456" width="30.28515625" style="5" hidden="1"/>
    <col min="8457" max="8457" width="6" style="5" hidden="1"/>
    <col min="8458" max="8458" width="4.140625" style="5" hidden="1"/>
    <col min="8459" max="8459" width="2.85546875" style="5" hidden="1"/>
    <col min="8460" max="8460" width="6.7109375" style="5" hidden="1"/>
    <col min="8461" max="8461" width="2.5703125" style="5" hidden="1"/>
    <col min="8462" max="8462" width="1.42578125" style="5" hidden="1"/>
    <col min="8463" max="8463" width="4.85546875" style="5" hidden="1"/>
    <col min="8464" max="8464" width="4.28515625" style="5" hidden="1"/>
    <col min="8465" max="8465" width="10.5703125" style="5" hidden="1"/>
    <col min="8466" max="8466" width="2.28515625" style="5" hidden="1"/>
    <col min="8467" max="8467" width="6.7109375" style="5" hidden="1"/>
    <col min="8468" max="8468" width="13" style="5" hidden="1"/>
    <col min="8469" max="8469" width="3.42578125" style="5" hidden="1"/>
    <col min="8470" max="8470" width="4.140625" style="5" hidden="1"/>
    <col min="8471" max="8471" width="11.7109375" style="5" hidden="1"/>
    <col min="8472" max="8704" width="9.140625" style="5" hidden="1"/>
    <col min="8705" max="8705" width="11" style="5" hidden="1"/>
    <col min="8706" max="8706" width="4.7109375" style="5" hidden="1"/>
    <col min="8707" max="8707" width="7.7109375" style="5" hidden="1"/>
    <col min="8708" max="8708" width="7.5703125" style="5" hidden="1"/>
    <col min="8709" max="8709" width="4.7109375" style="5" hidden="1"/>
    <col min="8710" max="8710" width="3.7109375" style="5" hidden="1"/>
    <col min="8711" max="8711" width="4.28515625" style="5" hidden="1"/>
    <col min="8712" max="8712" width="30.28515625" style="5" hidden="1"/>
    <col min="8713" max="8713" width="6" style="5" hidden="1"/>
    <col min="8714" max="8714" width="4.140625" style="5" hidden="1"/>
    <col min="8715" max="8715" width="2.85546875" style="5" hidden="1"/>
    <col min="8716" max="8716" width="6.7109375" style="5" hidden="1"/>
    <col min="8717" max="8717" width="2.5703125" style="5" hidden="1"/>
    <col min="8718" max="8718" width="1.42578125" style="5" hidden="1"/>
    <col min="8719" max="8719" width="4.85546875" style="5" hidden="1"/>
    <col min="8720" max="8720" width="4.28515625" style="5" hidden="1"/>
    <col min="8721" max="8721" width="10.5703125" style="5" hidden="1"/>
    <col min="8722" max="8722" width="2.28515625" style="5" hidden="1"/>
    <col min="8723" max="8723" width="6.7109375" style="5" hidden="1"/>
    <col min="8724" max="8724" width="13" style="5" hidden="1"/>
    <col min="8725" max="8725" width="3.42578125" style="5" hidden="1"/>
    <col min="8726" max="8726" width="4.140625" style="5" hidden="1"/>
    <col min="8727" max="8727" width="11.7109375" style="5" hidden="1"/>
    <col min="8728" max="8960" width="9.140625" style="5" hidden="1"/>
    <col min="8961" max="8961" width="11" style="5" hidden="1"/>
    <col min="8962" max="8962" width="4.7109375" style="5" hidden="1"/>
    <col min="8963" max="8963" width="7.7109375" style="5" hidden="1"/>
    <col min="8964" max="8964" width="7.5703125" style="5" hidden="1"/>
    <col min="8965" max="8965" width="4.7109375" style="5" hidden="1"/>
    <col min="8966" max="8966" width="3.7109375" style="5" hidden="1"/>
    <col min="8967" max="8967" width="4.28515625" style="5" hidden="1"/>
    <col min="8968" max="8968" width="30.28515625" style="5" hidden="1"/>
    <col min="8969" max="8969" width="6" style="5" hidden="1"/>
    <col min="8970" max="8970" width="4.140625" style="5" hidden="1"/>
    <col min="8971" max="8971" width="2.85546875" style="5" hidden="1"/>
    <col min="8972" max="8972" width="6.7109375" style="5" hidden="1"/>
    <col min="8973" max="8973" width="2.5703125" style="5" hidden="1"/>
    <col min="8974" max="8974" width="1.42578125" style="5" hidden="1"/>
    <col min="8975" max="8975" width="4.85546875" style="5" hidden="1"/>
    <col min="8976" max="8976" width="4.28515625" style="5" hidden="1"/>
    <col min="8977" max="8977" width="10.5703125" style="5" hidden="1"/>
    <col min="8978" max="8978" width="2.28515625" style="5" hidden="1"/>
    <col min="8979" max="8979" width="6.7109375" style="5" hidden="1"/>
    <col min="8980" max="8980" width="13" style="5" hidden="1"/>
    <col min="8981" max="8981" width="3.42578125" style="5" hidden="1"/>
    <col min="8982" max="8982" width="4.140625" style="5" hidden="1"/>
    <col min="8983" max="8983" width="11.7109375" style="5" hidden="1"/>
    <col min="8984" max="9216" width="9.140625" style="5" hidden="1"/>
    <col min="9217" max="9217" width="11" style="5" hidden="1"/>
    <col min="9218" max="9218" width="4.7109375" style="5" hidden="1"/>
    <col min="9219" max="9219" width="7.7109375" style="5" hidden="1"/>
    <col min="9220" max="9220" width="7.5703125" style="5" hidden="1"/>
    <col min="9221" max="9221" width="4.7109375" style="5" hidden="1"/>
    <col min="9222" max="9222" width="3.7109375" style="5" hidden="1"/>
    <col min="9223" max="9223" width="4.28515625" style="5" hidden="1"/>
    <col min="9224" max="9224" width="30.28515625" style="5" hidden="1"/>
    <col min="9225" max="9225" width="6" style="5" hidden="1"/>
    <col min="9226" max="9226" width="4.140625" style="5" hidden="1"/>
    <col min="9227" max="9227" width="2.85546875" style="5" hidden="1"/>
    <col min="9228" max="9228" width="6.7109375" style="5" hidden="1"/>
    <col min="9229" max="9229" width="2.5703125" style="5" hidden="1"/>
    <col min="9230" max="9230" width="1.42578125" style="5" hidden="1"/>
    <col min="9231" max="9231" width="4.85546875" style="5" hidden="1"/>
    <col min="9232" max="9232" width="4.28515625" style="5" hidden="1"/>
    <col min="9233" max="9233" width="10.5703125" style="5" hidden="1"/>
    <col min="9234" max="9234" width="2.28515625" style="5" hidden="1"/>
    <col min="9235" max="9235" width="6.7109375" style="5" hidden="1"/>
    <col min="9236" max="9236" width="13" style="5" hidden="1"/>
    <col min="9237" max="9237" width="3.42578125" style="5" hidden="1"/>
    <col min="9238" max="9238" width="4.140625" style="5" hidden="1"/>
    <col min="9239" max="9239" width="11.7109375" style="5" hidden="1"/>
    <col min="9240" max="9472" width="9.140625" style="5" hidden="1"/>
    <col min="9473" max="9473" width="11" style="5" hidden="1"/>
    <col min="9474" max="9474" width="4.7109375" style="5" hidden="1"/>
    <col min="9475" max="9475" width="7.7109375" style="5" hidden="1"/>
    <col min="9476" max="9476" width="7.5703125" style="5" hidden="1"/>
    <col min="9477" max="9477" width="4.7109375" style="5" hidden="1"/>
    <col min="9478" max="9478" width="3.7109375" style="5" hidden="1"/>
    <col min="9479" max="9479" width="4.28515625" style="5" hidden="1"/>
    <col min="9480" max="9480" width="30.28515625" style="5" hidden="1"/>
    <col min="9481" max="9481" width="6" style="5" hidden="1"/>
    <col min="9482" max="9482" width="4.140625" style="5" hidden="1"/>
    <col min="9483" max="9483" width="2.85546875" style="5" hidden="1"/>
    <col min="9484" max="9484" width="6.7109375" style="5" hidden="1"/>
    <col min="9485" max="9485" width="2.5703125" style="5" hidden="1"/>
    <col min="9486" max="9486" width="1.42578125" style="5" hidden="1"/>
    <col min="9487" max="9487" width="4.85546875" style="5" hidden="1"/>
    <col min="9488" max="9488" width="4.28515625" style="5" hidden="1"/>
    <col min="9489" max="9489" width="10.5703125" style="5" hidden="1"/>
    <col min="9490" max="9490" width="2.28515625" style="5" hidden="1"/>
    <col min="9491" max="9491" width="6.7109375" style="5" hidden="1"/>
    <col min="9492" max="9492" width="13" style="5" hidden="1"/>
    <col min="9493" max="9493" width="3.42578125" style="5" hidden="1"/>
    <col min="9494" max="9494" width="4.140625" style="5" hidden="1"/>
    <col min="9495" max="9495" width="11.7109375" style="5" hidden="1"/>
    <col min="9496" max="9728" width="9.140625" style="5" hidden="1"/>
    <col min="9729" max="9729" width="11" style="5" hidden="1"/>
    <col min="9730" max="9730" width="4.7109375" style="5" hidden="1"/>
    <col min="9731" max="9731" width="7.7109375" style="5" hidden="1"/>
    <col min="9732" max="9732" width="7.5703125" style="5" hidden="1"/>
    <col min="9733" max="9733" width="4.7109375" style="5" hidden="1"/>
    <col min="9734" max="9734" width="3.7109375" style="5" hidden="1"/>
    <col min="9735" max="9735" width="4.28515625" style="5" hidden="1"/>
    <col min="9736" max="9736" width="30.28515625" style="5" hidden="1"/>
    <col min="9737" max="9737" width="6" style="5" hidden="1"/>
    <col min="9738" max="9738" width="4.140625" style="5" hidden="1"/>
    <col min="9739" max="9739" width="2.85546875" style="5" hidden="1"/>
    <col min="9740" max="9740" width="6.7109375" style="5" hidden="1"/>
    <col min="9741" max="9741" width="2.5703125" style="5" hidden="1"/>
    <col min="9742" max="9742" width="1.42578125" style="5" hidden="1"/>
    <col min="9743" max="9743" width="4.85546875" style="5" hidden="1"/>
    <col min="9744" max="9744" width="4.28515625" style="5" hidden="1"/>
    <col min="9745" max="9745" width="10.5703125" style="5" hidden="1"/>
    <col min="9746" max="9746" width="2.28515625" style="5" hidden="1"/>
    <col min="9747" max="9747" width="6.7109375" style="5" hidden="1"/>
    <col min="9748" max="9748" width="13" style="5" hidden="1"/>
    <col min="9749" max="9749" width="3.42578125" style="5" hidden="1"/>
    <col min="9750" max="9750" width="4.140625" style="5" hidden="1"/>
    <col min="9751" max="9751" width="11.7109375" style="5" hidden="1"/>
    <col min="9752" max="9984" width="9.140625" style="5" hidden="1"/>
    <col min="9985" max="9985" width="11" style="5" hidden="1"/>
    <col min="9986" max="9986" width="4.7109375" style="5" hidden="1"/>
    <col min="9987" max="9987" width="7.7109375" style="5" hidden="1"/>
    <col min="9988" max="9988" width="7.5703125" style="5" hidden="1"/>
    <col min="9989" max="9989" width="4.7109375" style="5" hidden="1"/>
    <col min="9990" max="9990" width="3.7109375" style="5" hidden="1"/>
    <col min="9991" max="9991" width="4.28515625" style="5" hidden="1"/>
    <col min="9992" max="9992" width="30.28515625" style="5" hidden="1"/>
    <col min="9993" max="9993" width="6" style="5" hidden="1"/>
    <col min="9994" max="9994" width="4.140625" style="5" hidden="1"/>
    <col min="9995" max="9995" width="2.85546875" style="5" hidden="1"/>
    <col min="9996" max="9996" width="6.7109375" style="5" hidden="1"/>
    <col min="9997" max="9997" width="2.5703125" style="5" hidden="1"/>
    <col min="9998" max="9998" width="1.42578125" style="5" hidden="1"/>
    <col min="9999" max="9999" width="4.85546875" style="5" hidden="1"/>
    <col min="10000" max="10000" width="4.28515625" style="5" hidden="1"/>
    <col min="10001" max="10001" width="10.5703125" style="5" hidden="1"/>
    <col min="10002" max="10002" width="2.28515625" style="5" hidden="1"/>
    <col min="10003" max="10003" width="6.7109375" style="5" hidden="1"/>
    <col min="10004" max="10004" width="13" style="5" hidden="1"/>
    <col min="10005" max="10005" width="3.42578125" style="5" hidden="1"/>
    <col min="10006" max="10006" width="4.140625" style="5" hidden="1"/>
    <col min="10007" max="10007" width="11.7109375" style="5" hidden="1"/>
    <col min="10008" max="10240" width="9.140625" style="5" hidden="1"/>
    <col min="10241" max="10241" width="11" style="5" hidden="1"/>
    <col min="10242" max="10242" width="4.7109375" style="5" hidden="1"/>
    <col min="10243" max="10243" width="7.7109375" style="5" hidden="1"/>
    <col min="10244" max="10244" width="7.5703125" style="5" hidden="1"/>
    <col min="10245" max="10245" width="4.7109375" style="5" hidden="1"/>
    <col min="10246" max="10246" width="3.7109375" style="5" hidden="1"/>
    <col min="10247" max="10247" width="4.28515625" style="5" hidden="1"/>
    <col min="10248" max="10248" width="30.28515625" style="5" hidden="1"/>
    <col min="10249" max="10249" width="6" style="5" hidden="1"/>
    <col min="10250" max="10250" width="4.140625" style="5" hidden="1"/>
    <col min="10251" max="10251" width="2.85546875" style="5" hidden="1"/>
    <col min="10252" max="10252" width="6.7109375" style="5" hidden="1"/>
    <col min="10253" max="10253" width="2.5703125" style="5" hidden="1"/>
    <col min="10254" max="10254" width="1.42578125" style="5" hidden="1"/>
    <col min="10255" max="10255" width="4.85546875" style="5" hidden="1"/>
    <col min="10256" max="10256" width="4.28515625" style="5" hidden="1"/>
    <col min="10257" max="10257" width="10.5703125" style="5" hidden="1"/>
    <col min="10258" max="10258" width="2.28515625" style="5" hidden="1"/>
    <col min="10259" max="10259" width="6.7109375" style="5" hidden="1"/>
    <col min="10260" max="10260" width="13" style="5" hidden="1"/>
    <col min="10261" max="10261" width="3.42578125" style="5" hidden="1"/>
    <col min="10262" max="10262" width="4.140625" style="5" hidden="1"/>
    <col min="10263" max="10263" width="11.7109375" style="5" hidden="1"/>
    <col min="10264" max="10496" width="9.140625" style="5" hidden="1"/>
    <col min="10497" max="10497" width="11" style="5" hidden="1"/>
    <col min="10498" max="10498" width="4.7109375" style="5" hidden="1"/>
    <col min="10499" max="10499" width="7.7109375" style="5" hidden="1"/>
    <col min="10500" max="10500" width="7.5703125" style="5" hidden="1"/>
    <col min="10501" max="10501" width="4.7109375" style="5" hidden="1"/>
    <col min="10502" max="10502" width="3.7109375" style="5" hidden="1"/>
    <col min="10503" max="10503" width="4.28515625" style="5" hidden="1"/>
    <col min="10504" max="10504" width="30.28515625" style="5" hidden="1"/>
    <col min="10505" max="10505" width="6" style="5" hidden="1"/>
    <col min="10506" max="10506" width="4.140625" style="5" hidden="1"/>
    <col min="10507" max="10507" width="2.85546875" style="5" hidden="1"/>
    <col min="10508" max="10508" width="6.7109375" style="5" hidden="1"/>
    <col min="10509" max="10509" width="2.5703125" style="5" hidden="1"/>
    <col min="10510" max="10510" width="1.42578125" style="5" hidden="1"/>
    <col min="10511" max="10511" width="4.85546875" style="5" hidden="1"/>
    <col min="10512" max="10512" width="4.28515625" style="5" hidden="1"/>
    <col min="10513" max="10513" width="10.5703125" style="5" hidden="1"/>
    <col min="10514" max="10514" width="2.28515625" style="5" hidden="1"/>
    <col min="10515" max="10515" width="6.7109375" style="5" hidden="1"/>
    <col min="10516" max="10516" width="13" style="5" hidden="1"/>
    <col min="10517" max="10517" width="3.42578125" style="5" hidden="1"/>
    <col min="10518" max="10518" width="4.140625" style="5" hidden="1"/>
    <col min="10519" max="10519" width="11.7109375" style="5" hidden="1"/>
    <col min="10520" max="10752" width="9.140625" style="5" hidden="1"/>
    <col min="10753" max="10753" width="11" style="5" hidden="1"/>
    <col min="10754" max="10754" width="4.7109375" style="5" hidden="1"/>
    <col min="10755" max="10755" width="7.7109375" style="5" hidden="1"/>
    <col min="10756" max="10756" width="7.5703125" style="5" hidden="1"/>
    <col min="10757" max="10757" width="4.7109375" style="5" hidden="1"/>
    <col min="10758" max="10758" width="3.7109375" style="5" hidden="1"/>
    <col min="10759" max="10759" width="4.28515625" style="5" hidden="1"/>
    <col min="10760" max="10760" width="30.28515625" style="5" hidden="1"/>
    <col min="10761" max="10761" width="6" style="5" hidden="1"/>
    <col min="10762" max="10762" width="4.140625" style="5" hidden="1"/>
    <col min="10763" max="10763" width="2.85546875" style="5" hidden="1"/>
    <col min="10764" max="10764" width="6.7109375" style="5" hidden="1"/>
    <col min="10765" max="10765" width="2.5703125" style="5" hidden="1"/>
    <col min="10766" max="10766" width="1.42578125" style="5" hidden="1"/>
    <col min="10767" max="10767" width="4.85546875" style="5" hidden="1"/>
    <col min="10768" max="10768" width="4.28515625" style="5" hidden="1"/>
    <col min="10769" max="10769" width="10.5703125" style="5" hidden="1"/>
    <col min="10770" max="10770" width="2.28515625" style="5" hidden="1"/>
    <col min="10771" max="10771" width="6.7109375" style="5" hidden="1"/>
    <col min="10772" max="10772" width="13" style="5" hidden="1"/>
    <col min="10773" max="10773" width="3.42578125" style="5" hidden="1"/>
    <col min="10774" max="10774" width="4.140625" style="5" hidden="1"/>
    <col min="10775" max="10775" width="11.7109375" style="5" hidden="1"/>
    <col min="10776" max="11008" width="9.140625" style="5" hidden="1"/>
    <col min="11009" max="11009" width="11" style="5" hidden="1"/>
    <col min="11010" max="11010" width="4.7109375" style="5" hidden="1"/>
    <col min="11011" max="11011" width="7.7109375" style="5" hidden="1"/>
    <col min="11012" max="11012" width="7.5703125" style="5" hidden="1"/>
    <col min="11013" max="11013" width="4.7109375" style="5" hidden="1"/>
    <col min="11014" max="11014" width="3.7109375" style="5" hidden="1"/>
    <col min="11015" max="11015" width="4.28515625" style="5" hidden="1"/>
    <col min="11016" max="11016" width="30.28515625" style="5" hidden="1"/>
    <col min="11017" max="11017" width="6" style="5" hidden="1"/>
    <col min="11018" max="11018" width="4.140625" style="5" hidden="1"/>
    <col min="11019" max="11019" width="2.85546875" style="5" hidden="1"/>
    <col min="11020" max="11020" width="6.7109375" style="5" hidden="1"/>
    <col min="11021" max="11021" width="2.5703125" style="5" hidden="1"/>
    <col min="11022" max="11022" width="1.42578125" style="5" hidden="1"/>
    <col min="11023" max="11023" width="4.85546875" style="5" hidden="1"/>
    <col min="11024" max="11024" width="4.28515625" style="5" hidden="1"/>
    <col min="11025" max="11025" width="10.5703125" style="5" hidden="1"/>
    <col min="11026" max="11026" width="2.28515625" style="5" hidden="1"/>
    <col min="11027" max="11027" width="6.7109375" style="5" hidden="1"/>
    <col min="11028" max="11028" width="13" style="5" hidden="1"/>
    <col min="11029" max="11029" width="3.42578125" style="5" hidden="1"/>
    <col min="11030" max="11030" width="4.140625" style="5" hidden="1"/>
    <col min="11031" max="11031" width="11.7109375" style="5" hidden="1"/>
    <col min="11032" max="11264" width="9.140625" style="5" hidden="1"/>
    <col min="11265" max="11265" width="11" style="5" hidden="1"/>
    <col min="11266" max="11266" width="4.7109375" style="5" hidden="1"/>
    <col min="11267" max="11267" width="7.7109375" style="5" hidden="1"/>
    <col min="11268" max="11268" width="7.5703125" style="5" hidden="1"/>
    <col min="11269" max="11269" width="4.7109375" style="5" hidden="1"/>
    <col min="11270" max="11270" width="3.7109375" style="5" hidden="1"/>
    <col min="11271" max="11271" width="4.28515625" style="5" hidden="1"/>
    <col min="11272" max="11272" width="30.28515625" style="5" hidden="1"/>
    <col min="11273" max="11273" width="6" style="5" hidden="1"/>
    <col min="11274" max="11274" width="4.140625" style="5" hidden="1"/>
    <col min="11275" max="11275" width="2.85546875" style="5" hidden="1"/>
    <col min="11276" max="11276" width="6.7109375" style="5" hidden="1"/>
    <col min="11277" max="11277" width="2.5703125" style="5" hidden="1"/>
    <col min="11278" max="11278" width="1.42578125" style="5" hidden="1"/>
    <col min="11279" max="11279" width="4.85546875" style="5" hidden="1"/>
    <col min="11280" max="11280" width="4.28515625" style="5" hidden="1"/>
    <col min="11281" max="11281" width="10.5703125" style="5" hidden="1"/>
    <col min="11282" max="11282" width="2.28515625" style="5" hidden="1"/>
    <col min="11283" max="11283" width="6.7109375" style="5" hidden="1"/>
    <col min="11284" max="11284" width="13" style="5" hidden="1"/>
    <col min="11285" max="11285" width="3.42578125" style="5" hidden="1"/>
    <col min="11286" max="11286" width="4.140625" style="5" hidden="1"/>
    <col min="11287" max="11287" width="11.7109375" style="5" hidden="1"/>
    <col min="11288" max="11520" width="9.140625" style="5" hidden="1"/>
    <col min="11521" max="11521" width="11" style="5" hidden="1"/>
    <col min="11522" max="11522" width="4.7109375" style="5" hidden="1"/>
    <col min="11523" max="11523" width="7.7109375" style="5" hidden="1"/>
    <col min="11524" max="11524" width="7.5703125" style="5" hidden="1"/>
    <col min="11525" max="11525" width="4.7109375" style="5" hidden="1"/>
    <col min="11526" max="11526" width="3.7109375" style="5" hidden="1"/>
    <col min="11527" max="11527" width="4.28515625" style="5" hidden="1"/>
    <col min="11528" max="11528" width="30.28515625" style="5" hidden="1"/>
    <col min="11529" max="11529" width="6" style="5" hidden="1"/>
    <col min="11530" max="11530" width="4.140625" style="5" hidden="1"/>
    <col min="11531" max="11531" width="2.85546875" style="5" hidden="1"/>
    <col min="11532" max="11532" width="6.7109375" style="5" hidden="1"/>
    <col min="11533" max="11533" width="2.5703125" style="5" hidden="1"/>
    <col min="11534" max="11534" width="1.42578125" style="5" hidden="1"/>
    <col min="11535" max="11535" width="4.85546875" style="5" hidden="1"/>
    <col min="11536" max="11536" width="4.28515625" style="5" hidden="1"/>
    <col min="11537" max="11537" width="10.5703125" style="5" hidden="1"/>
    <col min="11538" max="11538" width="2.28515625" style="5" hidden="1"/>
    <col min="11539" max="11539" width="6.7109375" style="5" hidden="1"/>
    <col min="11540" max="11540" width="13" style="5" hidden="1"/>
    <col min="11541" max="11541" width="3.42578125" style="5" hidden="1"/>
    <col min="11542" max="11542" width="4.140625" style="5" hidden="1"/>
    <col min="11543" max="11543" width="11.7109375" style="5" hidden="1"/>
    <col min="11544" max="11776" width="9.140625" style="5" hidden="1"/>
    <col min="11777" max="11777" width="11" style="5" hidden="1"/>
    <col min="11778" max="11778" width="4.7109375" style="5" hidden="1"/>
    <col min="11779" max="11779" width="7.7109375" style="5" hidden="1"/>
    <col min="11780" max="11780" width="7.5703125" style="5" hidden="1"/>
    <col min="11781" max="11781" width="4.7109375" style="5" hidden="1"/>
    <col min="11782" max="11782" width="3.7109375" style="5" hidden="1"/>
    <col min="11783" max="11783" width="4.28515625" style="5" hidden="1"/>
    <col min="11784" max="11784" width="30.28515625" style="5" hidden="1"/>
    <col min="11785" max="11785" width="6" style="5" hidden="1"/>
    <col min="11786" max="11786" width="4.140625" style="5" hidden="1"/>
    <col min="11787" max="11787" width="2.85546875" style="5" hidden="1"/>
    <col min="11788" max="11788" width="6.7109375" style="5" hidden="1"/>
    <col min="11789" max="11789" width="2.5703125" style="5" hidden="1"/>
    <col min="11790" max="11790" width="1.42578125" style="5" hidden="1"/>
    <col min="11791" max="11791" width="4.85546875" style="5" hidden="1"/>
    <col min="11792" max="11792" width="4.28515625" style="5" hidden="1"/>
    <col min="11793" max="11793" width="10.5703125" style="5" hidden="1"/>
    <col min="11794" max="11794" width="2.28515625" style="5" hidden="1"/>
    <col min="11795" max="11795" width="6.7109375" style="5" hidden="1"/>
    <col min="11796" max="11796" width="13" style="5" hidden="1"/>
    <col min="11797" max="11797" width="3.42578125" style="5" hidden="1"/>
    <col min="11798" max="11798" width="4.140625" style="5" hidden="1"/>
    <col min="11799" max="11799" width="11.7109375" style="5" hidden="1"/>
    <col min="11800" max="12032" width="9.140625" style="5" hidden="1"/>
    <col min="12033" max="12033" width="11" style="5" hidden="1"/>
    <col min="12034" max="12034" width="4.7109375" style="5" hidden="1"/>
    <col min="12035" max="12035" width="7.7109375" style="5" hidden="1"/>
    <col min="12036" max="12036" width="7.5703125" style="5" hidden="1"/>
    <col min="12037" max="12037" width="4.7109375" style="5" hidden="1"/>
    <col min="12038" max="12038" width="3.7109375" style="5" hidden="1"/>
    <col min="12039" max="12039" width="4.28515625" style="5" hidden="1"/>
    <col min="12040" max="12040" width="30.28515625" style="5" hidden="1"/>
    <col min="12041" max="12041" width="6" style="5" hidden="1"/>
    <col min="12042" max="12042" width="4.140625" style="5" hidden="1"/>
    <col min="12043" max="12043" width="2.85546875" style="5" hidden="1"/>
    <col min="12044" max="12044" width="6.7109375" style="5" hidden="1"/>
    <col min="12045" max="12045" width="2.5703125" style="5" hidden="1"/>
    <col min="12046" max="12046" width="1.42578125" style="5" hidden="1"/>
    <col min="12047" max="12047" width="4.85546875" style="5" hidden="1"/>
    <col min="12048" max="12048" width="4.28515625" style="5" hidden="1"/>
    <col min="12049" max="12049" width="10.5703125" style="5" hidden="1"/>
    <col min="12050" max="12050" width="2.28515625" style="5" hidden="1"/>
    <col min="12051" max="12051" width="6.7109375" style="5" hidden="1"/>
    <col min="12052" max="12052" width="13" style="5" hidden="1"/>
    <col min="12053" max="12053" width="3.42578125" style="5" hidden="1"/>
    <col min="12054" max="12054" width="4.140625" style="5" hidden="1"/>
    <col min="12055" max="12055" width="11.7109375" style="5" hidden="1"/>
    <col min="12056" max="12288" width="9.140625" style="5" hidden="1"/>
    <col min="12289" max="12289" width="11" style="5" hidden="1"/>
    <col min="12290" max="12290" width="4.7109375" style="5" hidden="1"/>
    <col min="12291" max="12291" width="7.7109375" style="5" hidden="1"/>
    <col min="12292" max="12292" width="7.5703125" style="5" hidden="1"/>
    <col min="12293" max="12293" width="4.7109375" style="5" hidden="1"/>
    <col min="12294" max="12294" width="3.7109375" style="5" hidden="1"/>
    <col min="12295" max="12295" width="4.28515625" style="5" hidden="1"/>
    <col min="12296" max="12296" width="30.28515625" style="5" hidden="1"/>
    <col min="12297" max="12297" width="6" style="5" hidden="1"/>
    <col min="12298" max="12298" width="4.140625" style="5" hidden="1"/>
    <col min="12299" max="12299" width="2.85546875" style="5" hidden="1"/>
    <col min="12300" max="12300" width="6.7109375" style="5" hidden="1"/>
    <col min="12301" max="12301" width="2.5703125" style="5" hidden="1"/>
    <col min="12302" max="12302" width="1.42578125" style="5" hidden="1"/>
    <col min="12303" max="12303" width="4.85546875" style="5" hidden="1"/>
    <col min="12304" max="12304" width="4.28515625" style="5" hidden="1"/>
    <col min="12305" max="12305" width="10.5703125" style="5" hidden="1"/>
    <col min="12306" max="12306" width="2.28515625" style="5" hidden="1"/>
    <col min="12307" max="12307" width="6.7109375" style="5" hidden="1"/>
    <col min="12308" max="12308" width="13" style="5" hidden="1"/>
    <col min="12309" max="12309" width="3.42578125" style="5" hidden="1"/>
    <col min="12310" max="12310" width="4.140625" style="5" hidden="1"/>
    <col min="12311" max="12311" width="11.7109375" style="5" hidden="1"/>
    <col min="12312" max="12544" width="9.140625" style="5" hidden="1"/>
    <col min="12545" max="12545" width="11" style="5" hidden="1"/>
    <col min="12546" max="12546" width="4.7109375" style="5" hidden="1"/>
    <col min="12547" max="12547" width="7.7109375" style="5" hidden="1"/>
    <col min="12548" max="12548" width="7.5703125" style="5" hidden="1"/>
    <col min="12549" max="12549" width="4.7109375" style="5" hidden="1"/>
    <col min="12550" max="12550" width="3.7109375" style="5" hidden="1"/>
    <col min="12551" max="12551" width="4.28515625" style="5" hidden="1"/>
    <col min="12552" max="12552" width="30.28515625" style="5" hidden="1"/>
    <col min="12553" max="12553" width="6" style="5" hidden="1"/>
    <col min="12554" max="12554" width="4.140625" style="5" hidden="1"/>
    <col min="12555" max="12555" width="2.85546875" style="5" hidden="1"/>
    <col min="12556" max="12556" width="6.7109375" style="5" hidden="1"/>
    <col min="12557" max="12557" width="2.5703125" style="5" hidden="1"/>
    <col min="12558" max="12558" width="1.42578125" style="5" hidden="1"/>
    <col min="12559" max="12559" width="4.85546875" style="5" hidden="1"/>
    <col min="12560" max="12560" width="4.28515625" style="5" hidden="1"/>
    <col min="12561" max="12561" width="10.5703125" style="5" hidden="1"/>
    <col min="12562" max="12562" width="2.28515625" style="5" hidden="1"/>
    <col min="12563" max="12563" width="6.7109375" style="5" hidden="1"/>
    <col min="12564" max="12564" width="13" style="5" hidden="1"/>
    <col min="12565" max="12565" width="3.42578125" style="5" hidden="1"/>
    <col min="12566" max="12566" width="4.140625" style="5" hidden="1"/>
    <col min="12567" max="12567" width="11.7109375" style="5" hidden="1"/>
    <col min="12568" max="12800" width="9.140625" style="5" hidden="1"/>
    <col min="12801" max="12801" width="11" style="5" hidden="1"/>
    <col min="12802" max="12802" width="4.7109375" style="5" hidden="1"/>
    <col min="12803" max="12803" width="7.7109375" style="5" hidden="1"/>
    <col min="12804" max="12804" width="7.5703125" style="5" hidden="1"/>
    <col min="12805" max="12805" width="4.7109375" style="5" hidden="1"/>
    <col min="12806" max="12806" width="3.7109375" style="5" hidden="1"/>
    <col min="12807" max="12807" width="4.28515625" style="5" hidden="1"/>
    <col min="12808" max="12808" width="30.28515625" style="5" hidden="1"/>
    <col min="12809" max="12809" width="6" style="5" hidden="1"/>
    <col min="12810" max="12810" width="4.140625" style="5" hidden="1"/>
    <col min="12811" max="12811" width="2.85546875" style="5" hidden="1"/>
    <col min="12812" max="12812" width="6.7109375" style="5" hidden="1"/>
    <col min="12813" max="12813" width="2.5703125" style="5" hidden="1"/>
    <col min="12814" max="12814" width="1.42578125" style="5" hidden="1"/>
    <col min="12815" max="12815" width="4.85546875" style="5" hidden="1"/>
    <col min="12816" max="12816" width="4.28515625" style="5" hidden="1"/>
    <col min="12817" max="12817" width="10.5703125" style="5" hidden="1"/>
    <col min="12818" max="12818" width="2.28515625" style="5" hidden="1"/>
    <col min="12819" max="12819" width="6.7109375" style="5" hidden="1"/>
    <col min="12820" max="12820" width="13" style="5" hidden="1"/>
    <col min="12821" max="12821" width="3.42578125" style="5" hidden="1"/>
    <col min="12822" max="12822" width="4.140625" style="5" hidden="1"/>
    <col min="12823" max="12823" width="11.7109375" style="5" hidden="1"/>
    <col min="12824" max="13056" width="9.140625" style="5" hidden="1"/>
    <col min="13057" max="13057" width="11" style="5" hidden="1"/>
    <col min="13058" max="13058" width="4.7109375" style="5" hidden="1"/>
    <col min="13059" max="13059" width="7.7109375" style="5" hidden="1"/>
    <col min="13060" max="13060" width="7.5703125" style="5" hidden="1"/>
    <col min="13061" max="13061" width="4.7109375" style="5" hidden="1"/>
    <col min="13062" max="13062" width="3.7109375" style="5" hidden="1"/>
    <col min="13063" max="13063" width="4.28515625" style="5" hidden="1"/>
    <col min="13064" max="13064" width="30.28515625" style="5" hidden="1"/>
    <col min="13065" max="13065" width="6" style="5" hidden="1"/>
    <col min="13066" max="13066" width="4.140625" style="5" hidden="1"/>
    <col min="13067" max="13067" width="2.85546875" style="5" hidden="1"/>
    <col min="13068" max="13068" width="6.7109375" style="5" hidden="1"/>
    <col min="13069" max="13069" width="2.5703125" style="5" hidden="1"/>
    <col min="13070" max="13070" width="1.42578125" style="5" hidden="1"/>
    <col min="13071" max="13071" width="4.85546875" style="5" hidden="1"/>
    <col min="13072" max="13072" width="4.28515625" style="5" hidden="1"/>
    <col min="13073" max="13073" width="10.5703125" style="5" hidden="1"/>
    <col min="13074" max="13074" width="2.28515625" style="5" hidden="1"/>
    <col min="13075" max="13075" width="6.7109375" style="5" hidden="1"/>
    <col min="13076" max="13076" width="13" style="5" hidden="1"/>
    <col min="13077" max="13077" width="3.42578125" style="5" hidden="1"/>
    <col min="13078" max="13078" width="4.140625" style="5" hidden="1"/>
    <col min="13079" max="13079" width="11.7109375" style="5" hidden="1"/>
    <col min="13080" max="13312" width="9.140625" style="5" hidden="1"/>
    <col min="13313" max="13313" width="11" style="5" hidden="1"/>
    <col min="13314" max="13314" width="4.7109375" style="5" hidden="1"/>
    <col min="13315" max="13315" width="7.7109375" style="5" hidden="1"/>
    <col min="13316" max="13316" width="7.5703125" style="5" hidden="1"/>
    <col min="13317" max="13317" width="4.7109375" style="5" hidden="1"/>
    <col min="13318" max="13318" width="3.7109375" style="5" hidden="1"/>
    <col min="13319" max="13319" width="4.28515625" style="5" hidden="1"/>
    <col min="13320" max="13320" width="30.28515625" style="5" hidden="1"/>
    <col min="13321" max="13321" width="6" style="5" hidden="1"/>
    <col min="13322" max="13322" width="4.140625" style="5" hidden="1"/>
    <col min="13323" max="13323" width="2.85546875" style="5" hidden="1"/>
    <col min="13324" max="13324" width="6.7109375" style="5" hidden="1"/>
    <col min="13325" max="13325" width="2.5703125" style="5" hidden="1"/>
    <col min="13326" max="13326" width="1.42578125" style="5" hidden="1"/>
    <col min="13327" max="13327" width="4.85546875" style="5" hidden="1"/>
    <col min="13328" max="13328" width="4.28515625" style="5" hidden="1"/>
    <col min="13329" max="13329" width="10.5703125" style="5" hidden="1"/>
    <col min="13330" max="13330" width="2.28515625" style="5" hidden="1"/>
    <col min="13331" max="13331" width="6.7109375" style="5" hidden="1"/>
    <col min="13332" max="13332" width="13" style="5" hidden="1"/>
    <col min="13333" max="13333" width="3.42578125" style="5" hidden="1"/>
    <col min="13334" max="13334" width="4.140625" style="5" hidden="1"/>
    <col min="13335" max="13335" width="11.7109375" style="5" hidden="1"/>
    <col min="13336" max="13568" width="9.140625" style="5" hidden="1"/>
    <col min="13569" max="13569" width="11" style="5" hidden="1"/>
    <col min="13570" max="13570" width="4.7109375" style="5" hidden="1"/>
    <col min="13571" max="13571" width="7.7109375" style="5" hidden="1"/>
    <col min="13572" max="13572" width="7.5703125" style="5" hidden="1"/>
    <col min="13573" max="13573" width="4.7109375" style="5" hidden="1"/>
    <col min="13574" max="13574" width="3.7109375" style="5" hidden="1"/>
    <col min="13575" max="13575" width="4.28515625" style="5" hidden="1"/>
    <col min="13576" max="13576" width="30.28515625" style="5" hidden="1"/>
    <col min="13577" max="13577" width="6" style="5" hidden="1"/>
    <col min="13578" max="13578" width="4.140625" style="5" hidden="1"/>
    <col min="13579" max="13579" width="2.85546875" style="5" hidden="1"/>
    <col min="13580" max="13580" width="6.7109375" style="5" hidden="1"/>
    <col min="13581" max="13581" width="2.5703125" style="5" hidden="1"/>
    <col min="13582" max="13582" width="1.42578125" style="5" hidden="1"/>
    <col min="13583" max="13583" width="4.85546875" style="5" hidden="1"/>
    <col min="13584" max="13584" width="4.28515625" style="5" hidden="1"/>
    <col min="13585" max="13585" width="10.5703125" style="5" hidden="1"/>
    <col min="13586" max="13586" width="2.28515625" style="5" hidden="1"/>
    <col min="13587" max="13587" width="6.7109375" style="5" hidden="1"/>
    <col min="13588" max="13588" width="13" style="5" hidden="1"/>
    <col min="13589" max="13589" width="3.42578125" style="5" hidden="1"/>
    <col min="13590" max="13590" width="4.140625" style="5" hidden="1"/>
    <col min="13591" max="13591" width="11.7109375" style="5" hidden="1"/>
    <col min="13592" max="13824" width="9.140625" style="5" hidden="1"/>
    <col min="13825" max="13825" width="11" style="5" hidden="1"/>
    <col min="13826" max="13826" width="4.7109375" style="5" hidden="1"/>
    <col min="13827" max="13827" width="7.7109375" style="5" hidden="1"/>
    <col min="13828" max="13828" width="7.5703125" style="5" hidden="1"/>
    <col min="13829" max="13829" width="4.7109375" style="5" hidden="1"/>
    <col min="13830" max="13830" width="3.7109375" style="5" hidden="1"/>
    <col min="13831" max="13831" width="4.28515625" style="5" hidden="1"/>
    <col min="13832" max="13832" width="30.28515625" style="5" hidden="1"/>
    <col min="13833" max="13833" width="6" style="5" hidden="1"/>
    <col min="13834" max="13834" width="4.140625" style="5" hidden="1"/>
    <col min="13835" max="13835" width="2.85546875" style="5" hidden="1"/>
    <col min="13836" max="13836" width="6.7109375" style="5" hidden="1"/>
    <col min="13837" max="13837" width="2.5703125" style="5" hidden="1"/>
    <col min="13838" max="13838" width="1.42578125" style="5" hidden="1"/>
    <col min="13839" max="13839" width="4.85546875" style="5" hidden="1"/>
    <col min="13840" max="13840" width="4.28515625" style="5" hidden="1"/>
    <col min="13841" max="13841" width="10.5703125" style="5" hidden="1"/>
    <col min="13842" max="13842" width="2.28515625" style="5" hidden="1"/>
    <col min="13843" max="13843" width="6.7109375" style="5" hidden="1"/>
    <col min="13844" max="13844" width="13" style="5" hidden="1"/>
    <col min="13845" max="13845" width="3.42578125" style="5" hidden="1"/>
    <col min="13846" max="13846" width="4.140625" style="5" hidden="1"/>
    <col min="13847" max="13847" width="11.7109375" style="5" hidden="1"/>
    <col min="13848" max="14080" width="9.140625" style="5" hidden="1"/>
    <col min="14081" max="14081" width="11" style="5" hidden="1"/>
    <col min="14082" max="14082" width="4.7109375" style="5" hidden="1"/>
    <col min="14083" max="14083" width="7.7109375" style="5" hidden="1"/>
    <col min="14084" max="14084" width="7.5703125" style="5" hidden="1"/>
    <col min="14085" max="14085" width="4.7109375" style="5" hidden="1"/>
    <col min="14086" max="14086" width="3.7109375" style="5" hidden="1"/>
    <col min="14087" max="14087" width="4.28515625" style="5" hidden="1"/>
    <col min="14088" max="14088" width="30.28515625" style="5" hidden="1"/>
    <col min="14089" max="14089" width="6" style="5" hidden="1"/>
    <col min="14090" max="14090" width="4.140625" style="5" hidden="1"/>
    <col min="14091" max="14091" width="2.85546875" style="5" hidden="1"/>
    <col min="14092" max="14092" width="6.7109375" style="5" hidden="1"/>
    <col min="14093" max="14093" width="2.5703125" style="5" hidden="1"/>
    <col min="14094" max="14094" width="1.42578125" style="5" hidden="1"/>
    <col min="14095" max="14095" width="4.85546875" style="5" hidden="1"/>
    <col min="14096" max="14096" width="4.28515625" style="5" hidden="1"/>
    <col min="14097" max="14097" width="10.5703125" style="5" hidden="1"/>
    <col min="14098" max="14098" width="2.28515625" style="5" hidden="1"/>
    <col min="14099" max="14099" width="6.7109375" style="5" hidden="1"/>
    <col min="14100" max="14100" width="13" style="5" hidden="1"/>
    <col min="14101" max="14101" width="3.42578125" style="5" hidden="1"/>
    <col min="14102" max="14102" width="4.140625" style="5" hidden="1"/>
    <col min="14103" max="14103" width="11.7109375" style="5" hidden="1"/>
    <col min="14104" max="14336" width="9.140625" style="5" hidden="1"/>
    <col min="14337" max="14337" width="11" style="5" hidden="1"/>
    <col min="14338" max="14338" width="4.7109375" style="5" hidden="1"/>
    <col min="14339" max="14339" width="7.7109375" style="5" hidden="1"/>
    <col min="14340" max="14340" width="7.5703125" style="5" hidden="1"/>
    <col min="14341" max="14341" width="4.7109375" style="5" hidden="1"/>
    <col min="14342" max="14342" width="3.7109375" style="5" hidden="1"/>
    <col min="14343" max="14343" width="4.28515625" style="5" hidden="1"/>
    <col min="14344" max="14344" width="30.28515625" style="5" hidden="1"/>
    <col min="14345" max="14345" width="6" style="5" hidden="1"/>
    <col min="14346" max="14346" width="4.140625" style="5" hidden="1"/>
    <col min="14347" max="14347" width="2.85546875" style="5" hidden="1"/>
    <col min="14348" max="14348" width="6.7109375" style="5" hidden="1"/>
    <col min="14349" max="14349" width="2.5703125" style="5" hidden="1"/>
    <col min="14350" max="14350" width="1.42578125" style="5" hidden="1"/>
    <col min="14351" max="14351" width="4.85546875" style="5" hidden="1"/>
    <col min="14352" max="14352" width="4.28515625" style="5" hidden="1"/>
    <col min="14353" max="14353" width="10.5703125" style="5" hidden="1"/>
    <col min="14354" max="14354" width="2.28515625" style="5" hidden="1"/>
    <col min="14355" max="14355" width="6.7109375" style="5" hidden="1"/>
    <col min="14356" max="14356" width="13" style="5" hidden="1"/>
    <col min="14357" max="14357" width="3.42578125" style="5" hidden="1"/>
    <col min="14358" max="14358" width="4.140625" style="5" hidden="1"/>
    <col min="14359" max="14359" width="11.7109375" style="5" hidden="1"/>
    <col min="14360" max="14592" width="9.140625" style="5" hidden="1"/>
    <col min="14593" max="14593" width="11" style="5" hidden="1"/>
    <col min="14594" max="14594" width="4.7109375" style="5" hidden="1"/>
    <col min="14595" max="14595" width="7.7109375" style="5" hidden="1"/>
    <col min="14596" max="14596" width="7.5703125" style="5" hidden="1"/>
    <col min="14597" max="14597" width="4.7109375" style="5" hidden="1"/>
    <col min="14598" max="14598" width="3.7109375" style="5" hidden="1"/>
    <col min="14599" max="14599" width="4.28515625" style="5" hidden="1"/>
    <col min="14600" max="14600" width="30.28515625" style="5" hidden="1"/>
    <col min="14601" max="14601" width="6" style="5" hidden="1"/>
    <col min="14602" max="14602" width="4.140625" style="5" hidden="1"/>
    <col min="14603" max="14603" width="2.85546875" style="5" hidden="1"/>
    <col min="14604" max="14604" width="6.7109375" style="5" hidden="1"/>
    <col min="14605" max="14605" width="2.5703125" style="5" hidden="1"/>
    <col min="14606" max="14606" width="1.42578125" style="5" hidden="1"/>
    <col min="14607" max="14607" width="4.85546875" style="5" hidden="1"/>
    <col min="14608" max="14608" width="4.28515625" style="5" hidden="1"/>
    <col min="14609" max="14609" width="10.5703125" style="5" hidden="1"/>
    <col min="14610" max="14610" width="2.28515625" style="5" hidden="1"/>
    <col min="14611" max="14611" width="6.7109375" style="5" hidden="1"/>
    <col min="14612" max="14612" width="13" style="5" hidden="1"/>
    <col min="14613" max="14613" width="3.42578125" style="5" hidden="1"/>
    <col min="14614" max="14614" width="4.140625" style="5" hidden="1"/>
    <col min="14615" max="14615" width="11.7109375" style="5" hidden="1"/>
    <col min="14616" max="14848" width="9.140625" style="5" hidden="1"/>
    <col min="14849" max="14849" width="11" style="5" hidden="1"/>
    <col min="14850" max="14850" width="4.7109375" style="5" hidden="1"/>
    <col min="14851" max="14851" width="7.7109375" style="5" hidden="1"/>
    <col min="14852" max="14852" width="7.5703125" style="5" hidden="1"/>
    <col min="14853" max="14853" width="4.7109375" style="5" hidden="1"/>
    <col min="14854" max="14854" width="3.7109375" style="5" hidden="1"/>
    <col min="14855" max="14855" width="4.28515625" style="5" hidden="1"/>
    <col min="14856" max="14856" width="30.28515625" style="5" hidden="1"/>
    <col min="14857" max="14857" width="6" style="5" hidden="1"/>
    <col min="14858" max="14858" width="4.140625" style="5" hidden="1"/>
    <col min="14859" max="14859" width="2.85546875" style="5" hidden="1"/>
    <col min="14860" max="14860" width="6.7109375" style="5" hidden="1"/>
    <col min="14861" max="14861" width="2.5703125" style="5" hidden="1"/>
    <col min="14862" max="14862" width="1.42578125" style="5" hidden="1"/>
    <col min="14863" max="14863" width="4.85546875" style="5" hidden="1"/>
    <col min="14864" max="14864" width="4.28515625" style="5" hidden="1"/>
    <col min="14865" max="14865" width="10.5703125" style="5" hidden="1"/>
    <col min="14866" max="14866" width="2.28515625" style="5" hidden="1"/>
    <col min="14867" max="14867" width="6.7109375" style="5" hidden="1"/>
    <col min="14868" max="14868" width="13" style="5" hidden="1"/>
    <col min="14869" max="14869" width="3.42578125" style="5" hidden="1"/>
    <col min="14870" max="14870" width="4.140625" style="5" hidden="1"/>
    <col min="14871" max="14871" width="11.7109375" style="5" hidden="1"/>
    <col min="14872" max="15104" width="9.140625" style="5" hidden="1"/>
    <col min="15105" max="15105" width="11" style="5" hidden="1"/>
    <col min="15106" max="15106" width="4.7109375" style="5" hidden="1"/>
    <col min="15107" max="15107" width="7.7109375" style="5" hidden="1"/>
    <col min="15108" max="15108" width="7.5703125" style="5" hidden="1"/>
    <col min="15109" max="15109" width="4.7109375" style="5" hidden="1"/>
    <col min="15110" max="15110" width="3.7109375" style="5" hidden="1"/>
    <col min="15111" max="15111" width="4.28515625" style="5" hidden="1"/>
    <col min="15112" max="15112" width="30.28515625" style="5" hidden="1"/>
    <col min="15113" max="15113" width="6" style="5" hidden="1"/>
    <col min="15114" max="15114" width="4.140625" style="5" hidden="1"/>
    <col min="15115" max="15115" width="2.85546875" style="5" hidden="1"/>
    <col min="15116" max="15116" width="6.7109375" style="5" hidden="1"/>
    <col min="15117" max="15117" width="2.5703125" style="5" hidden="1"/>
    <col min="15118" max="15118" width="1.42578125" style="5" hidden="1"/>
    <col min="15119" max="15119" width="4.85546875" style="5" hidden="1"/>
    <col min="15120" max="15120" width="4.28515625" style="5" hidden="1"/>
    <col min="15121" max="15121" width="10.5703125" style="5" hidden="1"/>
    <col min="15122" max="15122" width="2.28515625" style="5" hidden="1"/>
    <col min="15123" max="15123" width="6.7109375" style="5" hidden="1"/>
    <col min="15124" max="15124" width="13" style="5" hidden="1"/>
    <col min="15125" max="15125" width="3.42578125" style="5" hidden="1"/>
    <col min="15126" max="15126" width="4.140625" style="5" hidden="1"/>
    <col min="15127" max="15127" width="11.7109375" style="5" hidden="1"/>
    <col min="15128" max="15360" width="9.140625" style="5" hidden="1"/>
    <col min="15361" max="15361" width="11" style="5" hidden="1"/>
    <col min="15362" max="15362" width="4.7109375" style="5" hidden="1"/>
    <col min="15363" max="15363" width="7.7109375" style="5" hidden="1"/>
    <col min="15364" max="15364" width="7.5703125" style="5" hidden="1"/>
    <col min="15365" max="15365" width="4.7109375" style="5" hidden="1"/>
    <col min="15366" max="15366" width="3.7109375" style="5" hidden="1"/>
    <col min="15367" max="15367" width="4.28515625" style="5" hidden="1"/>
    <col min="15368" max="15368" width="30.28515625" style="5" hidden="1"/>
    <col min="15369" max="15369" width="6" style="5" hidden="1"/>
    <col min="15370" max="15370" width="4.140625" style="5" hidden="1"/>
    <col min="15371" max="15371" width="2.85546875" style="5" hidden="1"/>
    <col min="15372" max="15372" width="6.7109375" style="5" hidden="1"/>
    <col min="15373" max="15373" width="2.5703125" style="5" hidden="1"/>
    <col min="15374" max="15374" width="1.42578125" style="5" hidden="1"/>
    <col min="15375" max="15375" width="4.85546875" style="5" hidden="1"/>
    <col min="15376" max="15376" width="4.28515625" style="5" hidden="1"/>
    <col min="15377" max="15377" width="10.5703125" style="5" hidden="1"/>
    <col min="15378" max="15378" width="2.28515625" style="5" hidden="1"/>
    <col min="15379" max="15379" width="6.7109375" style="5" hidden="1"/>
    <col min="15380" max="15380" width="13" style="5" hidden="1"/>
    <col min="15381" max="15381" width="3.42578125" style="5" hidden="1"/>
    <col min="15382" max="15382" width="4.140625" style="5" hidden="1"/>
    <col min="15383" max="15383" width="11.7109375" style="5" hidden="1"/>
    <col min="15384" max="15616" width="9.140625" style="5" hidden="1"/>
    <col min="15617" max="15617" width="11" style="5" hidden="1"/>
    <col min="15618" max="15618" width="4.7109375" style="5" hidden="1"/>
    <col min="15619" max="15619" width="7.7109375" style="5" hidden="1"/>
    <col min="15620" max="15620" width="7.5703125" style="5" hidden="1"/>
    <col min="15621" max="15621" width="4.7109375" style="5" hidden="1"/>
    <col min="15622" max="15622" width="3.7109375" style="5" hidden="1"/>
    <col min="15623" max="15623" width="4.28515625" style="5" hidden="1"/>
    <col min="15624" max="15624" width="30.28515625" style="5" hidden="1"/>
    <col min="15625" max="15625" width="6" style="5" hidden="1"/>
    <col min="15626" max="15626" width="4.140625" style="5" hidden="1"/>
    <col min="15627" max="15627" width="2.85546875" style="5" hidden="1"/>
    <col min="15628" max="15628" width="6.7109375" style="5" hidden="1"/>
    <col min="15629" max="15629" width="2.5703125" style="5" hidden="1"/>
    <col min="15630" max="15630" width="1.42578125" style="5" hidden="1"/>
    <col min="15631" max="15631" width="4.85546875" style="5" hidden="1"/>
    <col min="15632" max="15632" width="4.28515625" style="5" hidden="1"/>
    <col min="15633" max="15633" width="10.5703125" style="5" hidden="1"/>
    <col min="15634" max="15634" width="2.28515625" style="5" hidden="1"/>
    <col min="15635" max="15635" width="6.7109375" style="5" hidden="1"/>
    <col min="15636" max="15636" width="13" style="5" hidden="1"/>
    <col min="15637" max="15637" width="3.42578125" style="5" hidden="1"/>
    <col min="15638" max="15638" width="4.140625" style="5" hidden="1"/>
    <col min="15639" max="15639" width="11.7109375" style="5" hidden="1"/>
    <col min="15640" max="15872" width="9.140625" style="5" hidden="1"/>
    <col min="15873" max="15873" width="11" style="5" hidden="1"/>
    <col min="15874" max="15874" width="4.7109375" style="5" hidden="1"/>
    <col min="15875" max="15875" width="7.7109375" style="5" hidden="1"/>
    <col min="15876" max="15876" width="7.5703125" style="5" hidden="1"/>
    <col min="15877" max="15877" width="4.7109375" style="5" hidden="1"/>
    <col min="15878" max="15878" width="3.7109375" style="5" hidden="1"/>
    <col min="15879" max="15879" width="4.28515625" style="5" hidden="1"/>
    <col min="15880" max="15880" width="30.28515625" style="5" hidden="1"/>
    <col min="15881" max="15881" width="6" style="5" hidden="1"/>
    <col min="15882" max="15882" width="4.140625" style="5" hidden="1"/>
    <col min="15883" max="15883" width="2.85546875" style="5" hidden="1"/>
    <col min="15884" max="15884" width="6.7109375" style="5" hidden="1"/>
    <col min="15885" max="15885" width="2.5703125" style="5" hidden="1"/>
    <col min="15886" max="15886" width="1.42578125" style="5" hidden="1"/>
    <col min="15887" max="15887" width="4.85546875" style="5" hidden="1"/>
    <col min="15888" max="15888" width="4.28515625" style="5" hidden="1"/>
    <col min="15889" max="15889" width="10.5703125" style="5" hidden="1"/>
    <col min="15890" max="15890" width="2.28515625" style="5" hidden="1"/>
    <col min="15891" max="15891" width="6.7109375" style="5" hidden="1"/>
    <col min="15892" max="15892" width="13" style="5" hidden="1"/>
    <col min="15893" max="15893" width="3.42578125" style="5" hidden="1"/>
    <col min="15894" max="15894" width="4.140625" style="5" hidden="1"/>
    <col min="15895" max="15895" width="11.7109375" style="5" hidden="1"/>
    <col min="15896" max="16128" width="9.140625" style="5" hidden="1"/>
    <col min="16129" max="16129" width="11" style="5" hidden="1"/>
    <col min="16130" max="16130" width="4.7109375" style="5" hidden="1"/>
    <col min="16131" max="16131" width="7.7109375" style="5" hidden="1"/>
    <col min="16132" max="16132" width="7.5703125" style="5" hidden="1"/>
    <col min="16133" max="16133" width="4.7109375" style="5" hidden="1"/>
    <col min="16134" max="16134" width="3.7109375" style="5" hidden="1"/>
    <col min="16135" max="16135" width="4.28515625" style="5" hidden="1"/>
    <col min="16136" max="16136" width="30.28515625" style="5" hidden="1"/>
    <col min="16137" max="16137" width="6" style="5" hidden="1"/>
    <col min="16138" max="16138" width="4.140625" style="5" hidden="1"/>
    <col min="16139" max="16139" width="2.85546875" style="5" hidden="1"/>
    <col min="16140" max="16140" width="6.7109375" style="5" hidden="1"/>
    <col min="16141" max="16141" width="2.5703125" style="5" hidden="1"/>
    <col min="16142" max="16142" width="1.42578125" style="5" hidden="1"/>
    <col min="16143" max="16143" width="4.85546875" style="5" hidden="1"/>
    <col min="16144" max="16144" width="4.28515625" style="5" hidden="1"/>
    <col min="16145" max="16145" width="10.5703125" style="5" hidden="1"/>
    <col min="16146" max="16146" width="2.28515625" style="5" hidden="1"/>
    <col min="16147" max="16147" width="6.7109375" style="5" hidden="1"/>
    <col min="16148" max="16148" width="13" style="5" hidden="1"/>
    <col min="16149" max="16149" width="3.42578125" style="5" hidden="1"/>
    <col min="16150" max="16150" width="4.140625" style="5" hidden="1"/>
    <col min="16151" max="16151" width="11.7109375" style="5" hidden="1"/>
    <col min="16152" max="16384" width="9.140625" style="5" hidden="1"/>
  </cols>
  <sheetData>
    <row r="1" spans="7:25" ht="15.75" thickBot="1"/>
    <row r="2" spans="7:25" ht="12" customHeight="1">
      <c r="G2" s="7"/>
      <c r="H2" s="8"/>
      <c r="I2" s="8"/>
      <c r="J2" s="8"/>
      <c r="K2" s="8"/>
      <c r="L2" s="8"/>
      <c r="M2" s="8"/>
      <c r="N2" s="8"/>
      <c r="O2" s="9"/>
      <c r="P2" s="8"/>
      <c r="Q2" s="8"/>
      <c r="R2" s="8"/>
      <c r="S2" s="8"/>
      <c r="T2" s="8"/>
      <c r="U2" s="8"/>
      <c r="V2" s="8"/>
      <c r="W2" s="10"/>
    </row>
    <row r="3" spans="7:25" ht="21" customHeight="1">
      <c r="G3" s="11"/>
      <c r="H3" s="12"/>
      <c r="I3" s="161" t="s">
        <v>63</v>
      </c>
      <c r="J3" s="161"/>
      <c r="K3" s="161"/>
      <c r="L3" s="161"/>
      <c r="M3" s="161"/>
      <c r="N3" s="161"/>
      <c r="O3" s="161"/>
      <c r="P3" s="161"/>
      <c r="Q3" s="161"/>
      <c r="R3" s="161"/>
      <c r="S3" s="161"/>
      <c r="T3" s="161"/>
      <c r="U3" s="161"/>
      <c r="V3" s="161"/>
      <c r="W3" s="162"/>
    </row>
    <row r="4" spans="7:25" ht="20.25" customHeight="1">
      <c r="G4" s="11"/>
      <c r="H4" s="12"/>
      <c r="I4" s="163" t="s">
        <v>64</v>
      </c>
      <c r="J4" s="163"/>
      <c r="K4" s="163"/>
      <c r="L4" s="163"/>
      <c r="M4" s="163"/>
      <c r="N4" s="163"/>
      <c r="O4" s="163"/>
      <c r="P4" s="163"/>
      <c r="Q4" s="163"/>
      <c r="R4" s="163"/>
      <c r="S4" s="163"/>
      <c r="T4" s="163"/>
      <c r="U4" s="163"/>
      <c r="V4" s="163"/>
      <c r="W4" s="164"/>
    </row>
    <row r="5" spans="7:25" ht="12" customHeight="1">
      <c r="G5" s="11"/>
      <c r="H5" s="12"/>
      <c r="I5" s="165" t="s">
        <v>65</v>
      </c>
      <c r="J5" s="166"/>
      <c r="K5" s="166"/>
      <c r="L5" s="166"/>
      <c r="M5" s="166"/>
      <c r="N5" s="166"/>
      <c r="O5" s="166"/>
      <c r="P5" s="166"/>
      <c r="Q5" s="166"/>
      <c r="R5" s="166"/>
      <c r="S5" s="166"/>
      <c r="T5" s="166"/>
      <c r="U5" s="166"/>
      <c r="V5" s="166"/>
      <c r="W5" s="167"/>
      <c r="Y5" s="13"/>
    </row>
    <row r="6" spans="7:25" ht="12" customHeight="1">
      <c r="G6" s="11"/>
      <c r="H6" s="12"/>
      <c r="I6" s="166" t="s">
        <v>66</v>
      </c>
      <c r="J6" s="166"/>
      <c r="K6" s="166"/>
      <c r="L6" s="166"/>
      <c r="M6" s="166"/>
      <c r="N6" s="166"/>
      <c r="O6" s="166"/>
      <c r="P6" s="166"/>
      <c r="Q6" s="166"/>
      <c r="R6" s="166"/>
      <c r="S6" s="166"/>
      <c r="T6" s="166"/>
      <c r="U6" s="166"/>
      <c r="V6" s="166"/>
      <c r="W6" s="167"/>
      <c r="Y6" s="14"/>
    </row>
    <row r="7" spans="7:25" ht="15" customHeight="1">
      <c r="G7" s="11"/>
      <c r="H7" s="12"/>
      <c r="I7" s="165" t="s">
        <v>67</v>
      </c>
      <c r="J7" s="166"/>
      <c r="K7" s="166"/>
      <c r="L7" s="166"/>
      <c r="M7" s="166"/>
      <c r="N7" s="166"/>
      <c r="O7" s="166"/>
      <c r="P7" s="166"/>
      <c r="Q7" s="166"/>
      <c r="R7" s="166"/>
      <c r="S7" s="166"/>
      <c r="T7" s="166"/>
      <c r="U7" s="166"/>
      <c r="V7" s="166"/>
      <c r="W7" s="167"/>
      <c r="Y7" s="15"/>
    </row>
    <row r="8" spans="7:25" ht="12" customHeight="1" thickBot="1">
      <c r="G8" s="16"/>
      <c r="H8" s="17"/>
      <c r="I8" s="17"/>
      <c r="J8" s="17"/>
      <c r="K8" s="17"/>
      <c r="L8" s="17"/>
      <c r="M8" s="17"/>
      <c r="N8" s="17"/>
      <c r="O8" s="18"/>
      <c r="P8" s="17"/>
      <c r="Q8" s="17"/>
      <c r="R8" s="17"/>
      <c r="S8" s="17"/>
      <c r="T8" s="17"/>
      <c r="U8" s="17"/>
      <c r="V8" s="17"/>
      <c r="W8" s="19"/>
      <c r="Y8" s="15"/>
    </row>
    <row r="9" spans="7:25" ht="27">
      <c r="G9" s="20"/>
      <c r="H9" s="168" t="s">
        <v>68</v>
      </c>
      <c r="I9" s="168"/>
      <c r="J9" s="168"/>
      <c r="K9" s="168"/>
      <c r="L9" s="168"/>
      <c r="M9" s="168"/>
      <c r="N9" s="168"/>
      <c r="O9" s="168"/>
      <c r="P9" s="168"/>
      <c r="Q9" s="168"/>
      <c r="R9" s="168"/>
      <c r="S9" s="168"/>
      <c r="T9" s="168"/>
      <c r="U9" s="168"/>
      <c r="V9" s="168"/>
      <c r="W9" s="169"/>
    </row>
    <row r="10" spans="7:25" ht="27">
      <c r="G10" s="20"/>
      <c r="H10" s="168" t="s">
        <v>69</v>
      </c>
      <c r="I10" s="168"/>
      <c r="J10" s="168"/>
      <c r="K10" s="168"/>
      <c r="L10" s="168"/>
      <c r="M10" s="168"/>
      <c r="N10" s="168"/>
      <c r="O10" s="168"/>
      <c r="P10" s="168"/>
      <c r="Q10" s="168"/>
      <c r="R10" s="168"/>
      <c r="S10" s="168"/>
      <c r="T10" s="168"/>
      <c r="U10" s="168"/>
      <c r="V10" s="168"/>
      <c r="W10" s="169"/>
    </row>
    <row r="11" spans="7:25" s="21" customFormat="1" ht="12.75">
      <c r="G11" s="22"/>
      <c r="H11" s="23"/>
      <c r="I11" s="23"/>
      <c r="J11" s="23"/>
      <c r="K11" s="23"/>
      <c r="L11" s="23"/>
      <c r="M11" s="23"/>
      <c r="N11" s="23"/>
      <c r="O11" s="23"/>
      <c r="P11" s="23"/>
      <c r="Q11" s="23"/>
      <c r="R11" s="23"/>
      <c r="S11" s="23"/>
      <c r="T11" s="23"/>
      <c r="U11" s="23"/>
      <c r="V11" s="23"/>
      <c r="W11" s="24"/>
    </row>
    <row r="12" spans="7:25" ht="18">
      <c r="G12" s="20"/>
      <c r="H12" s="23"/>
      <c r="I12" s="23"/>
      <c r="J12" s="23"/>
      <c r="K12" s="23"/>
      <c r="L12" s="23"/>
      <c r="M12" s="23"/>
      <c r="N12" s="23"/>
      <c r="O12" s="25"/>
      <c r="P12" s="23"/>
      <c r="Q12" s="23"/>
      <c r="R12" s="23"/>
      <c r="S12" s="26" t="s">
        <v>70</v>
      </c>
      <c r="T12" s="170"/>
      <c r="U12" s="170"/>
      <c r="V12" s="171"/>
      <c r="W12" s="172"/>
    </row>
    <row r="13" spans="7:25" ht="30.75" customHeight="1">
      <c r="G13" s="20"/>
      <c r="H13" s="173" t="s">
        <v>71</v>
      </c>
      <c r="I13" s="173"/>
      <c r="J13" s="173"/>
      <c r="K13" s="173"/>
      <c r="L13" s="160">
        <f>'IDENTITAS UMUM'!E6</f>
        <v>0</v>
      </c>
      <c r="M13" s="160"/>
      <c r="N13" s="160"/>
      <c r="O13" s="160"/>
      <c r="P13" s="160"/>
      <c r="Q13" s="160"/>
      <c r="R13" s="160"/>
      <c r="S13" s="160"/>
      <c r="T13" s="160"/>
      <c r="U13" s="160"/>
      <c r="V13" s="160"/>
      <c r="W13" s="160"/>
    </row>
    <row r="14" spans="7:25" ht="18">
      <c r="G14" s="20"/>
      <c r="H14" s="140" t="s">
        <v>13</v>
      </c>
      <c r="I14" s="140"/>
      <c r="J14" s="140"/>
      <c r="K14" s="140"/>
      <c r="L14" s="160">
        <f>'IDENTITAS UMUM'!E7</f>
        <v>0</v>
      </c>
      <c r="M14" s="160"/>
      <c r="N14" s="160"/>
      <c r="O14" s="160"/>
      <c r="P14" s="160"/>
      <c r="Q14" s="160"/>
      <c r="R14" s="160"/>
      <c r="S14" s="160"/>
      <c r="T14" s="160"/>
      <c r="U14" s="160"/>
      <c r="V14" s="160"/>
      <c r="W14" s="160"/>
    </row>
    <row r="15" spans="7:25" ht="18">
      <c r="G15" s="20"/>
      <c r="H15" s="140" t="s">
        <v>72</v>
      </c>
      <c r="I15" s="140"/>
      <c r="J15" s="140"/>
      <c r="K15" s="140"/>
      <c r="L15" s="160">
        <f>'IDENTITAS UMUM'!E16</f>
        <v>0</v>
      </c>
      <c r="M15" s="160"/>
      <c r="N15" s="160"/>
      <c r="O15" s="160"/>
      <c r="P15" s="160"/>
      <c r="Q15" s="160"/>
      <c r="R15" s="160"/>
      <c r="S15" s="160"/>
      <c r="T15" s="160"/>
      <c r="U15" s="160"/>
      <c r="V15" s="160"/>
      <c r="W15" s="160"/>
    </row>
    <row r="16" spans="7:25" ht="18">
      <c r="G16" s="20"/>
      <c r="H16" s="140" t="s">
        <v>73</v>
      </c>
      <c r="I16" s="140"/>
      <c r="J16" s="140"/>
      <c r="K16" s="140"/>
      <c r="L16" s="160">
        <f>'IDENTITAS UMUM'!E20</f>
        <v>0</v>
      </c>
      <c r="M16" s="160"/>
      <c r="N16" s="160"/>
      <c r="O16" s="160"/>
      <c r="P16" s="160"/>
      <c r="Q16" s="160"/>
      <c r="R16" s="160"/>
      <c r="S16" s="160"/>
      <c r="T16" s="160"/>
      <c r="U16" s="160"/>
      <c r="V16" s="160"/>
      <c r="W16" s="160"/>
    </row>
    <row r="17" spans="7:23" ht="18">
      <c r="G17" s="20"/>
      <c r="H17" s="140" t="s">
        <v>74</v>
      </c>
      <c r="I17" s="140"/>
      <c r="J17" s="140"/>
      <c r="K17" s="140"/>
      <c r="L17" s="160">
        <f>'IDENTITAS UMUM'!E19</f>
        <v>0</v>
      </c>
      <c r="M17" s="160"/>
      <c r="N17" s="160"/>
      <c r="O17" s="160"/>
      <c r="P17" s="160"/>
      <c r="Q17" s="160"/>
      <c r="R17" s="160"/>
      <c r="S17" s="160"/>
      <c r="T17" s="160"/>
      <c r="U17" s="160"/>
      <c r="V17" s="160"/>
      <c r="W17" s="160"/>
    </row>
    <row r="18" spans="7:23" ht="18">
      <c r="G18" s="20"/>
      <c r="H18" s="140" t="s">
        <v>88</v>
      </c>
      <c r="I18" s="140"/>
      <c r="J18" s="140"/>
      <c r="K18" s="140"/>
      <c r="L18" s="141">
        <f>'IDENTITAS UMUM'!E17</f>
        <v>0</v>
      </c>
      <c r="M18" s="141"/>
      <c r="N18" s="141"/>
      <c r="O18" s="141"/>
      <c r="P18" s="141"/>
      <c r="Q18" s="141"/>
      <c r="R18" s="141"/>
      <c r="S18" s="141"/>
      <c r="T18" s="141"/>
      <c r="U18" s="141"/>
      <c r="V18" s="141"/>
      <c r="W18" s="141"/>
    </row>
    <row r="19" spans="7:23" ht="18">
      <c r="G19" s="20"/>
      <c r="H19" s="140" t="s">
        <v>38</v>
      </c>
      <c r="I19" s="140"/>
      <c r="J19" s="140"/>
      <c r="K19" s="140"/>
      <c r="L19" s="141">
        <f>'IDENTITAS UMUM'!E18</f>
        <v>0</v>
      </c>
      <c r="M19" s="141"/>
      <c r="N19" s="141"/>
      <c r="O19" s="141"/>
      <c r="P19" s="141"/>
      <c r="Q19" s="141"/>
      <c r="R19" s="141"/>
      <c r="S19" s="141"/>
      <c r="T19" s="141"/>
      <c r="U19" s="141"/>
      <c r="V19" s="141"/>
      <c r="W19" s="141"/>
    </row>
    <row r="20" spans="7:23" ht="18">
      <c r="G20" s="20"/>
      <c r="H20" s="27"/>
      <c r="I20" s="27"/>
      <c r="J20" s="27"/>
      <c r="K20" s="27"/>
      <c r="L20" s="28"/>
      <c r="M20" s="28"/>
      <c r="N20" s="28"/>
      <c r="O20" s="28"/>
      <c r="P20" s="28"/>
      <c r="Q20" s="28"/>
      <c r="R20" s="28"/>
      <c r="S20" s="28"/>
      <c r="T20" s="28"/>
      <c r="U20" s="28"/>
      <c r="V20" s="28"/>
      <c r="W20" s="29"/>
    </row>
    <row r="21" spans="7:23" ht="18" customHeight="1">
      <c r="G21" s="20"/>
      <c r="H21" s="149" t="s">
        <v>75</v>
      </c>
      <c r="I21" s="149"/>
      <c r="J21" s="149"/>
      <c r="K21" s="149"/>
      <c r="L21" s="30" t="s">
        <v>76</v>
      </c>
      <c r="M21" s="150"/>
      <c r="N21" s="150"/>
      <c r="O21" s="150"/>
      <c r="P21" s="150"/>
      <c r="Q21" s="30"/>
      <c r="R21" s="30"/>
      <c r="S21" s="30"/>
      <c r="T21" s="30"/>
      <c r="U21" s="30"/>
      <c r="V21" s="30"/>
      <c r="W21" s="24"/>
    </row>
    <row r="22" spans="7:23" ht="16.5" thickBot="1">
      <c r="G22" s="20"/>
      <c r="H22" s="28"/>
      <c r="I22" s="23"/>
      <c r="J22" s="23"/>
      <c r="K22" s="23"/>
      <c r="L22" s="23"/>
      <c r="M22" s="23"/>
      <c r="N22" s="23"/>
      <c r="O22" s="23"/>
      <c r="P22" s="23"/>
      <c r="Q22" s="23"/>
      <c r="R22" s="23"/>
      <c r="S22" s="23"/>
      <c r="T22" s="23"/>
      <c r="U22" s="23"/>
      <c r="V22" s="23"/>
      <c r="W22" s="24"/>
    </row>
    <row r="23" spans="7:23" ht="54" customHeight="1" thickBot="1">
      <c r="G23" s="20"/>
      <c r="H23" s="151" t="s">
        <v>77</v>
      </c>
      <c r="I23" s="152"/>
      <c r="J23" s="152"/>
      <c r="K23" s="152"/>
      <c r="L23" s="153">
        <f>Q40</f>
        <v>0</v>
      </c>
      <c r="M23" s="154"/>
      <c r="N23" s="155" t="s">
        <v>78</v>
      </c>
      <c r="O23" s="155"/>
      <c r="P23" s="155"/>
      <c r="Q23" s="155"/>
      <c r="R23" s="156" t="s">
        <v>79</v>
      </c>
      <c r="S23" s="157"/>
      <c r="T23" s="157"/>
      <c r="U23" s="158">
        <f>'[1]TKT Farmasi'!Q11</f>
        <v>0.8</v>
      </c>
      <c r="V23" s="159"/>
      <c r="W23" s="31"/>
    </row>
    <row r="24" spans="7:23" s="21" customFormat="1" ht="13.5" thickBot="1">
      <c r="G24" s="22"/>
      <c r="H24" s="32"/>
      <c r="I24" s="32"/>
      <c r="J24" s="32"/>
      <c r="K24" s="32"/>
      <c r="L24" s="32"/>
      <c r="M24" s="33"/>
      <c r="N24" s="33"/>
      <c r="O24" s="33"/>
      <c r="P24" s="33"/>
      <c r="Q24" s="33"/>
      <c r="R24" s="23"/>
      <c r="S24" s="23"/>
      <c r="T24" s="23"/>
      <c r="U24" s="23"/>
      <c r="V24" s="23"/>
      <c r="W24" s="24"/>
    </row>
    <row r="25" spans="7:23" ht="20.25">
      <c r="G25" s="20"/>
      <c r="H25" s="34" t="s">
        <v>80</v>
      </c>
      <c r="I25" s="12"/>
      <c r="J25" s="35"/>
      <c r="K25" s="36"/>
      <c r="L25" s="37"/>
      <c r="M25" s="37"/>
      <c r="N25" s="37"/>
      <c r="O25" s="37"/>
      <c r="P25" s="37"/>
      <c r="Q25" s="37"/>
      <c r="R25" s="37"/>
      <c r="S25" s="37"/>
      <c r="T25" s="37"/>
      <c r="U25" s="36"/>
      <c r="V25" s="38"/>
      <c r="W25" s="39"/>
    </row>
    <row r="26" spans="7:23" ht="21" customHeight="1">
      <c r="G26" s="20"/>
      <c r="H26" s="12"/>
      <c r="I26" s="12"/>
      <c r="J26" s="40"/>
      <c r="K26" s="41"/>
      <c r="L26" s="42"/>
      <c r="M26" s="42"/>
      <c r="N26" s="42"/>
      <c r="O26" s="42"/>
      <c r="P26" s="42"/>
      <c r="Q26" s="42"/>
      <c r="R26" s="42"/>
      <c r="S26" s="42"/>
      <c r="T26" s="42"/>
      <c r="U26" s="41"/>
      <c r="V26" s="43"/>
      <c r="W26" s="39"/>
    </row>
    <row r="27" spans="7:23" ht="92.25" customHeight="1" thickBot="1">
      <c r="G27" s="20"/>
      <c r="H27" s="44" t="s">
        <v>80</v>
      </c>
      <c r="I27" s="12"/>
      <c r="J27" s="45"/>
      <c r="K27" s="46"/>
      <c r="L27" s="142" t="s">
        <v>81</v>
      </c>
      <c r="M27" s="143"/>
      <c r="N27" s="143"/>
      <c r="O27" s="143"/>
      <c r="P27" s="143"/>
      <c r="Q27" s="143"/>
      <c r="R27" s="143"/>
      <c r="S27" s="143"/>
      <c r="T27" s="144"/>
      <c r="U27" s="46"/>
      <c r="V27" s="47"/>
      <c r="W27" s="39"/>
    </row>
    <row r="28" spans="7:23" ht="15.75">
      <c r="G28" s="20"/>
      <c r="H28" s="44"/>
      <c r="I28" s="12"/>
      <c r="J28" s="45"/>
      <c r="K28" s="46"/>
      <c r="L28" s="48"/>
      <c r="M28" s="48"/>
      <c r="N28" s="48"/>
      <c r="O28" s="48"/>
      <c r="P28" s="48"/>
      <c r="Q28" s="48"/>
      <c r="R28" s="48"/>
      <c r="S28" s="48"/>
      <c r="T28" s="48"/>
      <c r="U28" s="49"/>
      <c r="V28" s="47"/>
      <c r="W28" s="39"/>
    </row>
    <row r="29" spans="7:23" ht="15.75" thickBot="1">
      <c r="G29" s="20"/>
      <c r="H29" s="44"/>
      <c r="I29" s="12"/>
      <c r="J29" s="45"/>
      <c r="K29" s="46"/>
      <c r="L29" s="50"/>
      <c r="M29" s="50"/>
      <c r="N29" s="50"/>
      <c r="O29" s="51"/>
      <c r="P29" s="50"/>
      <c r="Q29" s="52"/>
      <c r="R29" s="50"/>
      <c r="S29" s="50"/>
      <c r="T29" s="50"/>
      <c r="U29" s="46"/>
      <c r="V29" s="47"/>
      <c r="W29" s="39"/>
    </row>
    <row r="30" spans="7:23" ht="30" customHeight="1">
      <c r="G30" s="20"/>
      <c r="H30" s="44"/>
      <c r="I30" s="12"/>
      <c r="J30" s="45"/>
      <c r="K30" s="46"/>
      <c r="L30" s="145" t="s">
        <v>80</v>
      </c>
      <c r="M30" s="53"/>
      <c r="N30" s="53"/>
      <c r="O30" s="54">
        <v>9</v>
      </c>
      <c r="P30" s="55"/>
      <c r="Q30" s="56" t="s">
        <v>80</v>
      </c>
      <c r="R30" s="55"/>
      <c r="S30" s="57">
        <v>9</v>
      </c>
      <c r="T30" s="50"/>
      <c r="U30" s="46"/>
      <c r="V30" s="47"/>
      <c r="W30" s="39"/>
    </row>
    <row r="31" spans="7:23" ht="30" customHeight="1">
      <c r="G31" s="20"/>
      <c r="H31" s="44"/>
      <c r="I31" s="12"/>
      <c r="J31" s="45"/>
      <c r="K31" s="46"/>
      <c r="L31" s="145"/>
      <c r="M31" s="53"/>
      <c r="N31" s="53"/>
      <c r="O31" s="54">
        <v>8</v>
      </c>
      <c r="P31" s="55"/>
      <c r="Q31" s="58" t="s">
        <v>80</v>
      </c>
      <c r="R31" s="55"/>
      <c r="S31" s="57">
        <v>8</v>
      </c>
      <c r="T31" s="50"/>
      <c r="U31" s="46"/>
      <c r="V31" s="47"/>
      <c r="W31" s="39"/>
    </row>
    <row r="32" spans="7:23" ht="30" customHeight="1">
      <c r="G32" s="20"/>
      <c r="H32" s="44"/>
      <c r="I32" s="12"/>
      <c r="J32" s="45"/>
      <c r="K32" s="46"/>
      <c r="L32" s="145"/>
      <c r="M32" s="53"/>
      <c r="N32" s="53"/>
      <c r="O32" s="54">
        <v>7</v>
      </c>
      <c r="P32" s="55"/>
      <c r="Q32" s="58" t="s">
        <v>80</v>
      </c>
      <c r="R32" s="55"/>
      <c r="S32" s="57">
        <v>7</v>
      </c>
      <c r="T32" s="50"/>
      <c r="U32" s="46"/>
      <c r="V32" s="47"/>
      <c r="W32" s="39"/>
    </row>
    <row r="33" spans="2:24" ht="30" customHeight="1">
      <c r="G33" s="20"/>
      <c r="H33" s="44"/>
      <c r="I33" s="12"/>
      <c r="J33" s="45"/>
      <c r="K33" s="46"/>
      <c r="L33" s="145"/>
      <c r="M33" s="53"/>
      <c r="N33" s="53"/>
      <c r="O33" s="54">
        <v>6</v>
      </c>
      <c r="P33" s="55"/>
      <c r="Q33" s="58" t="s">
        <v>80</v>
      </c>
      <c r="R33" s="55"/>
      <c r="S33" s="57">
        <v>6</v>
      </c>
      <c r="T33" s="50"/>
      <c r="U33" s="46"/>
      <c r="V33" s="47"/>
      <c r="W33" s="39"/>
    </row>
    <row r="34" spans="2:24" ht="30" customHeight="1">
      <c r="G34" s="20"/>
      <c r="H34" s="44"/>
      <c r="I34" s="12"/>
      <c r="J34" s="45"/>
      <c r="K34" s="46"/>
      <c r="L34" s="145"/>
      <c r="M34" s="53"/>
      <c r="N34" s="53"/>
      <c r="O34" s="54">
        <v>5</v>
      </c>
      <c r="P34" s="55"/>
      <c r="Q34" s="58" t="s">
        <v>80</v>
      </c>
      <c r="R34" s="55"/>
      <c r="S34" s="57">
        <v>5</v>
      </c>
      <c r="T34" s="50"/>
      <c r="U34" s="46"/>
      <c r="V34" s="47"/>
      <c r="W34" s="39"/>
    </row>
    <row r="35" spans="2:24" ht="30" customHeight="1">
      <c r="G35" s="20"/>
      <c r="H35" s="12"/>
      <c r="I35" s="12"/>
      <c r="J35" s="45"/>
      <c r="K35" s="46"/>
      <c r="L35" s="145"/>
      <c r="M35" s="53"/>
      <c r="N35" s="53"/>
      <c r="O35" s="54">
        <v>4</v>
      </c>
      <c r="P35" s="55"/>
      <c r="Q35" s="58" t="s">
        <v>80</v>
      </c>
      <c r="R35" s="55"/>
      <c r="S35" s="57">
        <v>4</v>
      </c>
      <c r="T35" s="50"/>
      <c r="U35" s="46"/>
      <c r="V35" s="47"/>
      <c r="W35" s="39"/>
    </row>
    <row r="36" spans="2:24" ht="30" customHeight="1">
      <c r="G36" s="20"/>
      <c r="H36" s="12"/>
      <c r="I36" s="12"/>
      <c r="J36" s="45"/>
      <c r="K36" s="46"/>
      <c r="L36" s="145"/>
      <c r="M36" s="53"/>
      <c r="N36" s="53"/>
      <c r="O36" s="54">
        <v>3</v>
      </c>
      <c r="P36" s="55"/>
      <c r="Q36" s="58" t="s">
        <v>80</v>
      </c>
      <c r="R36" s="55"/>
      <c r="S36" s="57">
        <v>3</v>
      </c>
      <c r="T36" s="50"/>
      <c r="U36" s="46"/>
      <c r="V36" s="47"/>
      <c r="W36" s="39"/>
    </row>
    <row r="37" spans="2:24" ht="30" customHeight="1">
      <c r="G37" s="20"/>
      <c r="H37" s="12"/>
      <c r="I37" s="12"/>
      <c r="J37" s="45"/>
      <c r="K37" s="46"/>
      <c r="L37" s="145"/>
      <c r="M37" s="53"/>
      <c r="N37" s="53"/>
      <c r="O37" s="54">
        <v>2</v>
      </c>
      <c r="P37" s="55"/>
      <c r="Q37" s="58" t="s">
        <v>80</v>
      </c>
      <c r="R37" s="55"/>
      <c r="S37" s="57">
        <v>2</v>
      </c>
      <c r="T37" s="50"/>
      <c r="U37" s="46"/>
      <c r="V37" s="47"/>
      <c r="W37" s="39"/>
    </row>
    <row r="38" spans="2:24" ht="30" customHeight="1" thickBot="1">
      <c r="G38" s="20"/>
      <c r="H38" s="12"/>
      <c r="I38" s="12"/>
      <c r="J38" s="45"/>
      <c r="K38" s="46"/>
      <c r="L38" s="145"/>
      <c r="M38" s="53"/>
      <c r="N38" s="53"/>
      <c r="O38" s="54">
        <v>1</v>
      </c>
      <c r="P38" s="55"/>
      <c r="Q38" s="59" t="s">
        <v>80</v>
      </c>
      <c r="R38" s="55"/>
      <c r="S38" s="57">
        <v>1</v>
      </c>
      <c r="T38" s="50"/>
      <c r="U38" s="46"/>
      <c r="V38" s="47"/>
      <c r="W38" s="39"/>
    </row>
    <row r="39" spans="2:24" ht="15.75" thickBot="1">
      <c r="G39" s="20" t="s">
        <v>80</v>
      </c>
      <c r="H39" s="12"/>
      <c r="I39" s="12"/>
      <c r="J39" s="45"/>
      <c r="K39" s="46"/>
      <c r="L39" s="50"/>
      <c r="M39" s="50"/>
      <c r="N39" s="50"/>
      <c r="O39" s="51"/>
      <c r="P39" s="50"/>
      <c r="Q39" s="50"/>
      <c r="R39" s="50"/>
      <c r="S39" s="50"/>
      <c r="T39" s="50"/>
      <c r="U39" s="46"/>
      <c r="V39" s="47"/>
      <c r="W39" s="39"/>
    </row>
    <row r="40" spans="2:24" ht="51.75" customHeight="1" thickTop="1" thickBot="1">
      <c r="G40" s="20"/>
      <c r="H40" s="12"/>
      <c r="I40" s="12"/>
      <c r="J40" s="45"/>
      <c r="K40" s="46"/>
      <c r="L40" s="146" t="s">
        <v>82</v>
      </c>
      <c r="M40" s="146"/>
      <c r="N40" s="146"/>
      <c r="O40" s="146"/>
      <c r="P40" s="60" t="s">
        <v>83</v>
      </c>
      <c r="Q40" s="61">
        <f>+MAX(C46:C54)</f>
        <v>0</v>
      </c>
      <c r="R40" s="62"/>
      <c r="S40" s="62"/>
      <c r="T40" s="50"/>
      <c r="U40" s="46"/>
      <c r="V40" s="47"/>
      <c r="W40" s="39"/>
    </row>
    <row r="41" spans="2:24" s="63" customFormat="1" ht="15.75" thickTop="1">
      <c r="G41" s="64"/>
      <c r="H41" s="65"/>
      <c r="I41" s="65"/>
      <c r="J41" s="40"/>
      <c r="K41" s="66"/>
      <c r="L41" s="67"/>
      <c r="M41" s="68"/>
      <c r="N41" s="68"/>
      <c r="O41" s="68"/>
      <c r="P41" s="69"/>
      <c r="Q41" s="70"/>
      <c r="R41" s="71"/>
      <c r="S41" s="71"/>
      <c r="T41" s="66"/>
      <c r="U41" s="66"/>
      <c r="V41" s="43"/>
      <c r="W41" s="72"/>
    </row>
    <row r="42" spans="2:24" ht="15.75" thickBot="1">
      <c r="D42" s="147" t="s">
        <v>80</v>
      </c>
      <c r="E42" s="147"/>
      <c r="F42" s="73"/>
      <c r="G42" s="74"/>
      <c r="H42" s="75"/>
      <c r="I42" s="75"/>
      <c r="J42" s="76"/>
      <c r="K42" s="77"/>
      <c r="L42" s="78"/>
      <c r="M42" s="78"/>
      <c r="N42" s="78"/>
      <c r="O42" s="79"/>
      <c r="P42" s="78"/>
      <c r="Q42" s="78"/>
      <c r="R42" s="78"/>
      <c r="S42" s="78"/>
      <c r="T42" s="78"/>
      <c r="U42" s="78"/>
      <c r="V42" s="80"/>
      <c r="W42" s="39"/>
    </row>
    <row r="43" spans="2:24">
      <c r="D43" s="73"/>
      <c r="E43" s="73"/>
      <c r="F43" s="73"/>
      <c r="G43" s="74"/>
      <c r="H43" s="75"/>
      <c r="I43" s="75"/>
      <c r="J43" s="81"/>
      <c r="K43" s="81"/>
      <c r="L43" s="82"/>
      <c r="M43" s="82"/>
      <c r="N43" s="82"/>
      <c r="O43" s="83"/>
      <c r="P43" s="82"/>
      <c r="Q43" s="82"/>
      <c r="R43" s="82"/>
      <c r="S43" s="82"/>
      <c r="T43" s="82"/>
      <c r="U43" s="82"/>
      <c r="V43" s="82"/>
      <c r="W43" s="39"/>
    </row>
    <row r="44" spans="2:24">
      <c r="D44" s="73"/>
      <c r="E44" s="73"/>
      <c r="F44" s="73"/>
      <c r="G44" s="84"/>
      <c r="H44" s="85"/>
      <c r="I44" s="85"/>
      <c r="J44" s="86"/>
      <c r="K44" s="86"/>
      <c r="L44" s="87"/>
      <c r="M44" s="87"/>
      <c r="N44" s="87"/>
      <c r="O44" s="88"/>
      <c r="P44" s="87"/>
      <c r="Q44" s="87"/>
      <c r="R44" s="87"/>
      <c r="S44" s="87"/>
      <c r="T44" s="87"/>
      <c r="U44" s="87"/>
      <c r="V44" s="87"/>
      <c r="W44" s="89"/>
    </row>
    <row r="45" spans="2:24">
      <c r="D45" s="73"/>
      <c r="E45" s="73"/>
      <c r="F45" s="73"/>
      <c r="G45" s="90"/>
      <c r="H45" s="90"/>
      <c r="I45" s="90"/>
      <c r="J45" s="91"/>
      <c r="K45" s="91"/>
      <c r="L45" s="92"/>
      <c r="M45" s="92"/>
      <c r="N45" s="92"/>
      <c r="O45" s="93"/>
      <c r="P45" s="92"/>
      <c r="Q45" s="92"/>
      <c r="R45" s="92"/>
      <c r="S45" s="92"/>
      <c r="T45" s="92"/>
      <c r="U45" s="92"/>
      <c r="V45" s="92"/>
      <c r="W45" s="94"/>
    </row>
    <row r="46" spans="2:24" hidden="1">
      <c r="B46" s="95">
        <f t="shared" ref="B46:B54" si="0">IF(OR(C46&gt;0,D46&gt;80%,),C46,0)</f>
        <v>0</v>
      </c>
      <c r="C46" s="96">
        <f t="shared" ref="C46:C51" si="1">IF(AND($C$58&lt;=D46,D46&lt;=100%,D47&gt;=$C$58,D48&gt;=$C$58),E46,0)</f>
        <v>0</v>
      </c>
      <c r="D46" s="103">
        <f>'PENGUKURAN TKT KESEHATAN VAKSIN'!E68</f>
        <v>0</v>
      </c>
      <c r="E46" s="97">
        <v>9</v>
      </c>
      <c r="F46" s="97"/>
      <c r="G46" s="98"/>
      <c r="H46" s="98"/>
      <c r="I46" s="98"/>
      <c r="J46" s="98"/>
      <c r="K46" s="98"/>
      <c r="L46" s="12"/>
      <c r="M46" s="12"/>
      <c r="N46" s="12"/>
      <c r="O46" s="99"/>
      <c r="P46" s="12"/>
      <c r="Q46" s="100" t="s">
        <v>80</v>
      </c>
      <c r="R46" s="12"/>
      <c r="S46" s="12"/>
      <c r="T46" s="12"/>
      <c r="U46" s="12"/>
      <c r="V46" s="12"/>
      <c r="W46" s="12"/>
    </row>
    <row r="47" spans="2:24" ht="12.75" hidden="1" customHeight="1">
      <c r="B47" s="95">
        <f t="shared" si="0"/>
        <v>0</v>
      </c>
      <c r="C47" s="96">
        <f>IF(AND($C$58&lt;=D47,D47&lt;=100%,D48&gt;=$C$58,D49&gt;=$C$58),E47,0)</f>
        <v>0</v>
      </c>
      <c r="D47" s="103">
        <f>'PENGUKURAN TKT KESEHATAN VAKSIN'!E61</f>
        <v>0</v>
      </c>
      <c r="E47" s="97">
        <v>8</v>
      </c>
      <c r="F47" s="97"/>
      <c r="G47" s="98"/>
      <c r="H47" s="98"/>
      <c r="I47" s="98"/>
      <c r="J47" s="98"/>
      <c r="K47" s="98"/>
      <c r="L47" s="12"/>
      <c r="M47" s="12"/>
      <c r="N47" s="12"/>
      <c r="O47" s="99"/>
      <c r="P47" s="12"/>
      <c r="Q47" s="101" t="s">
        <v>80</v>
      </c>
      <c r="R47" s="12"/>
      <c r="S47" s="12"/>
      <c r="T47" s="12"/>
      <c r="U47" s="12"/>
      <c r="V47" s="12"/>
      <c r="W47" s="12"/>
      <c r="X47" s="5" t="s">
        <v>80</v>
      </c>
    </row>
    <row r="48" spans="2:24" ht="12.75" hidden="1" customHeight="1">
      <c r="B48" s="95">
        <f t="shared" si="0"/>
        <v>0</v>
      </c>
      <c r="C48" s="96">
        <f t="shared" si="1"/>
        <v>0</v>
      </c>
      <c r="D48" s="103">
        <f>'PENGUKURAN TKT KESEHATAN VAKSIN'!E53</f>
        <v>0</v>
      </c>
      <c r="E48" s="97">
        <v>7</v>
      </c>
      <c r="F48" s="97"/>
      <c r="G48" s="97"/>
      <c r="H48" s="97"/>
      <c r="I48" s="97"/>
      <c r="J48" s="97"/>
      <c r="K48" s="97"/>
      <c r="Q48" s="102" t="s">
        <v>80</v>
      </c>
    </row>
    <row r="49" spans="1:17" ht="12.75" hidden="1" customHeight="1">
      <c r="B49" s="95">
        <f t="shared" si="0"/>
        <v>0</v>
      </c>
      <c r="C49" s="96">
        <f t="shared" si="1"/>
        <v>0</v>
      </c>
      <c r="D49" s="103">
        <f>'PENGUKURAN TKT KESEHATAN VAKSIN'!E44</f>
        <v>0</v>
      </c>
      <c r="E49" s="97">
        <v>6</v>
      </c>
      <c r="F49" s="97"/>
      <c r="G49" s="97"/>
      <c r="H49" s="97"/>
      <c r="I49" s="97"/>
      <c r="J49" s="97"/>
      <c r="K49" s="97"/>
      <c r="Q49" s="102" t="s">
        <v>80</v>
      </c>
    </row>
    <row r="50" spans="1:17" ht="12.75" hidden="1" customHeight="1">
      <c r="B50" s="95">
        <f t="shared" si="0"/>
        <v>0</v>
      </c>
      <c r="C50" s="96">
        <f>IF(AND($C$58&lt;=D50,D50&lt;=100%,D51&gt;=$C$58,D52&gt;=$C$58),E50,0)</f>
        <v>0</v>
      </c>
      <c r="D50" s="103">
        <f>'PENGUKURAN TKT KESEHATAN VAKSIN'!E39</f>
        <v>0</v>
      </c>
      <c r="E50" s="97">
        <v>5</v>
      </c>
      <c r="F50" s="97"/>
      <c r="G50" s="97"/>
      <c r="H50" s="97"/>
      <c r="I50" s="97"/>
      <c r="J50" s="97"/>
      <c r="K50" s="97"/>
      <c r="O50" s="5"/>
    </row>
    <row r="51" spans="1:17" hidden="1">
      <c r="B51" s="95">
        <f t="shared" si="0"/>
        <v>0</v>
      </c>
      <c r="C51" s="96">
        <f t="shared" si="1"/>
        <v>0</v>
      </c>
      <c r="D51" s="103">
        <f>'PENGUKURAN TKT KESEHATAN VAKSIN'!E31</f>
        <v>0</v>
      </c>
      <c r="E51" s="97">
        <v>4</v>
      </c>
      <c r="F51" s="97"/>
      <c r="G51" s="97"/>
      <c r="H51" s="97"/>
      <c r="I51" s="97"/>
      <c r="J51" s="97"/>
      <c r="K51" s="97"/>
      <c r="O51" s="5"/>
    </row>
    <row r="52" spans="1:17" hidden="1">
      <c r="B52" s="95">
        <f>IF(OR(C52&gt;0,D52&gt;80%,),C52,0)</f>
        <v>0</v>
      </c>
      <c r="C52" s="96">
        <f>IF(AND($C$58&lt;=D52,D52&lt;= 100%),E52, 0)</f>
        <v>0</v>
      </c>
      <c r="D52" s="103">
        <f>'PENGUKURAN TKT KESEHATAN VAKSIN'!E22</f>
        <v>0</v>
      </c>
      <c r="E52" s="97">
        <v>3</v>
      </c>
      <c r="F52" s="97"/>
      <c r="G52" s="97"/>
      <c r="H52" s="97"/>
      <c r="I52" s="97"/>
      <c r="J52" s="97"/>
      <c r="K52" s="97"/>
      <c r="O52" s="5"/>
    </row>
    <row r="53" spans="1:17" hidden="1">
      <c r="B53" s="95">
        <f t="shared" si="0"/>
        <v>0</v>
      </c>
      <c r="C53" s="96">
        <f>IF(AND($C$58&lt;=D53,D53&lt;= 100%,$C$54&gt;=$C$58),E53, 0)</f>
        <v>0</v>
      </c>
      <c r="D53" s="103">
        <f>'PENGUKURAN TKT KESEHATAN VAKSIN'!E15</f>
        <v>0</v>
      </c>
      <c r="E53" s="97">
        <v>2</v>
      </c>
      <c r="F53" s="97"/>
      <c r="G53" s="97"/>
      <c r="H53" s="97"/>
      <c r="I53" s="97"/>
      <c r="J53" s="97"/>
      <c r="K53" s="97"/>
      <c r="O53" s="5"/>
    </row>
    <row r="54" spans="1:17" hidden="1">
      <c r="B54" s="95">
        <f t="shared" si="0"/>
        <v>0</v>
      </c>
      <c r="C54" s="96">
        <f>IF(AND($C$58&lt;=D54,D54&lt;=100%),E54,0)</f>
        <v>0</v>
      </c>
      <c r="D54" s="103">
        <f>'PENGUKURAN TKT KESEHATAN VAKSIN'!E8</f>
        <v>0</v>
      </c>
      <c r="E54" s="97">
        <v>1</v>
      </c>
      <c r="F54" s="97"/>
      <c r="G54" s="97"/>
      <c r="H54" s="97"/>
      <c r="I54" s="97"/>
      <c r="J54" s="97"/>
      <c r="K54" s="97"/>
      <c r="O54" s="5"/>
    </row>
    <row r="55" spans="1:17" ht="15.75" hidden="1" thickBot="1">
      <c r="O55" s="5"/>
    </row>
    <row r="56" spans="1:17" ht="15.75" hidden="1" thickBot="1">
      <c r="A56" s="5" t="s">
        <v>84</v>
      </c>
      <c r="B56" s="5" t="s">
        <v>80</v>
      </c>
      <c r="C56" s="104">
        <v>0.8</v>
      </c>
      <c r="O56" s="5"/>
    </row>
    <row r="57" spans="1:17" ht="15.75" hidden="1" thickBot="1">
      <c r="A57" s="105" t="s">
        <v>85</v>
      </c>
      <c r="C57" s="104">
        <v>1</v>
      </c>
      <c r="O57" s="5"/>
    </row>
    <row r="58" spans="1:17" hidden="1">
      <c r="C58" s="104">
        <f>IF(C56=0,1,C56)</f>
        <v>0.8</v>
      </c>
      <c r="O58" s="5"/>
    </row>
    <row r="59" spans="1:17" hidden="1"/>
    <row r="60" spans="1:17" hidden="1"/>
    <row r="61" spans="1:17" hidden="1"/>
    <row r="62" spans="1:17" hidden="1"/>
    <row r="63" spans="1:17" hidden="1"/>
    <row r="64" spans="1: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spans="2:18" hidden="1"/>
    <row r="194" spans="2:18" hidden="1"/>
    <row r="195" spans="2:18" hidden="1"/>
    <row r="196" spans="2:18" hidden="1"/>
    <row r="197" spans="2:18" hidden="1"/>
    <row r="198" spans="2:18" hidden="1"/>
    <row r="199" spans="2:18" hidden="1"/>
    <row r="200" spans="2:18" hidden="1"/>
    <row r="201" spans="2:18" hidden="1"/>
    <row r="202" spans="2:18" hidden="1"/>
    <row r="203" spans="2:18" hidden="1"/>
    <row r="204" spans="2:18" ht="23.25" hidden="1" customHeight="1">
      <c r="B204" s="148" t="s">
        <v>86</v>
      </c>
      <c r="C204" s="148"/>
      <c r="D204" s="148"/>
      <c r="E204" s="148"/>
      <c r="F204" s="148"/>
      <c r="G204" s="148"/>
      <c r="H204" s="148"/>
      <c r="I204" s="148"/>
      <c r="J204" s="148"/>
      <c r="K204" s="148"/>
      <c r="L204" s="148"/>
      <c r="M204" s="148"/>
      <c r="N204" s="148"/>
      <c r="O204" s="148"/>
      <c r="P204" s="148"/>
      <c r="Q204" s="148"/>
      <c r="R204" s="148"/>
    </row>
  </sheetData>
  <sheetProtection algorithmName="SHA-512" hashValue="svn/rfJJUNLGlgQiEOOJZt5m4blBNbCRwsLq6CTkD7JHzHsEy9HBlrHbbtmb3gd0FbGS4TEy95KRGWy/Kej9SQ==" saltValue="g0lT+6O0ZtMgwE+TXHvApQ==" spinCount="100000" sheet="1" objects="1" scenarios="1"/>
  <mergeCells count="35">
    <mergeCell ref="H14:K14"/>
    <mergeCell ref="L14:W14"/>
    <mergeCell ref="I3:W3"/>
    <mergeCell ref="I4:W4"/>
    <mergeCell ref="I5:W5"/>
    <mergeCell ref="I6:W6"/>
    <mergeCell ref="I7:W7"/>
    <mergeCell ref="H9:W9"/>
    <mergeCell ref="H10:W10"/>
    <mergeCell ref="T12:U12"/>
    <mergeCell ref="V12:W12"/>
    <mergeCell ref="H13:K13"/>
    <mergeCell ref="L13:W13"/>
    <mergeCell ref="H15:K15"/>
    <mergeCell ref="L15:W15"/>
    <mergeCell ref="H16:K16"/>
    <mergeCell ref="L16:W16"/>
    <mergeCell ref="H17:K17"/>
    <mergeCell ref="L17:W17"/>
    <mergeCell ref="D42:E42"/>
    <mergeCell ref="B204:R204"/>
    <mergeCell ref="H19:K19"/>
    <mergeCell ref="L19:W19"/>
    <mergeCell ref="H21:K21"/>
    <mergeCell ref="M21:P21"/>
    <mergeCell ref="H23:K23"/>
    <mergeCell ref="L23:M23"/>
    <mergeCell ref="N23:Q23"/>
    <mergeCell ref="R23:T23"/>
    <mergeCell ref="U23:V23"/>
    <mergeCell ref="H18:K18"/>
    <mergeCell ref="L18:W18"/>
    <mergeCell ref="L27:T27"/>
    <mergeCell ref="L30:L38"/>
    <mergeCell ref="L40:O40"/>
  </mergeCells>
  <conditionalFormatting sqref="Q37">
    <cfRule type="expression" dxfId="55" priority="29" stopIfTrue="1">
      <formula>C53=2</formula>
    </cfRule>
    <cfRule type="expression" dxfId="54" priority="30" stopIfTrue="1">
      <formula>C53&lt;2</formula>
    </cfRule>
  </conditionalFormatting>
  <conditionalFormatting sqref="Q36">
    <cfRule type="expression" dxfId="53" priority="31" stopIfTrue="1">
      <formula>C52=3</formula>
    </cfRule>
    <cfRule type="expression" dxfId="52" priority="32" stopIfTrue="1">
      <formula>C52&lt;3</formula>
    </cfRule>
  </conditionalFormatting>
  <conditionalFormatting sqref="Q34">
    <cfRule type="expression" dxfId="51" priority="33" stopIfTrue="1">
      <formula>C50=5</formula>
    </cfRule>
    <cfRule type="expression" dxfId="50" priority="34" stopIfTrue="1">
      <formula>C50&lt;5</formula>
    </cfRule>
  </conditionalFormatting>
  <conditionalFormatting sqref="Q33">
    <cfRule type="expression" dxfId="49" priority="35" stopIfTrue="1">
      <formula>C49=6</formula>
    </cfRule>
    <cfRule type="expression" dxfId="48" priority="36" stopIfTrue="1">
      <formula>C49&lt;6</formula>
    </cfRule>
  </conditionalFormatting>
  <conditionalFormatting sqref="Q32">
    <cfRule type="expression" dxfId="47" priority="37" stopIfTrue="1">
      <formula>C48=7</formula>
    </cfRule>
    <cfRule type="expression" dxfId="46" priority="38" stopIfTrue="1">
      <formula>C48&lt;7</formula>
    </cfRule>
  </conditionalFormatting>
  <conditionalFormatting sqref="Q31">
    <cfRule type="expression" dxfId="45" priority="39" stopIfTrue="1">
      <formula>C47=8</formula>
    </cfRule>
    <cfRule type="expression" dxfId="44" priority="40" stopIfTrue="1">
      <formula>C47&lt;8</formula>
    </cfRule>
  </conditionalFormatting>
  <conditionalFormatting sqref="Q30">
    <cfRule type="expression" dxfId="43" priority="41" stopIfTrue="1">
      <formula>C46=9</formula>
    </cfRule>
    <cfRule type="expression" dxfId="42" priority="42" stopIfTrue="1">
      <formula>C46&lt;9</formula>
    </cfRule>
  </conditionalFormatting>
  <conditionalFormatting sqref="Q35">
    <cfRule type="expression" dxfId="41" priority="43" stopIfTrue="1">
      <formula>C51=4</formula>
    </cfRule>
    <cfRule type="expression" dxfId="40" priority="44" stopIfTrue="1">
      <formula>C51&lt;4</formula>
    </cfRule>
  </conditionalFormatting>
  <conditionalFormatting sqref="Q47:Q49">
    <cfRule type="expression" dxfId="39" priority="45" stopIfTrue="1">
      <formula>#REF!&lt;56</formula>
    </cfRule>
  </conditionalFormatting>
  <conditionalFormatting sqref="Q41">
    <cfRule type="cellIs" dxfId="38" priority="46" stopIfTrue="1" operator="between">
      <formula>7</formula>
      <formula>9</formula>
    </cfRule>
    <cfRule type="cellIs" dxfId="37" priority="47" stopIfTrue="1" operator="between">
      <formula>4</formula>
      <formula>6</formula>
    </cfRule>
    <cfRule type="cellIs" dxfId="36" priority="48" stopIfTrue="1" operator="between">
      <formula>1</formula>
      <formula>3</formula>
    </cfRule>
  </conditionalFormatting>
  <conditionalFormatting sqref="L23:M23">
    <cfRule type="cellIs" dxfId="35" priority="49" stopIfTrue="1" operator="lessThan">
      <formula>3</formula>
    </cfRule>
    <cfRule type="cellIs" dxfId="34" priority="50" stopIfTrue="1" operator="between">
      <formula>3</formula>
      <formula>7</formula>
    </cfRule>
    <cfRule type="cellIs" dxfId="33" priority="51" stopIfTrue="1" operator="lessThanOrEqual">
      <formula>9</formula>
    </cfRule>
  </conditionalFormatting>
  <conditionalFormatting sqref="Q40">
    <cfRule type="cellIs" dxfId="32" priority="52" stopIfTrue="1" operator="between">
      <formula>7</formula>
      <formula>9</formula>
    </cfRule>
    <cfRule type="cellIs" dxfId="31" priority="53" stopIfTrue="1" operator="between">
      <formula>4</formula>
      <formula>6</formula>
    </cfRule>
    <cfRule type="cellIs" dxfId="30" priority="54" stopIfTrue="1" operator="between">
      <formula>1</formula>
      <formula>3</formula>
    </cfRule>
  </conditionalFormatting>
  <conditionalFormatting sqref="Q38">
    <cfRule type="expression" dxfId="29" priority="55" stopIfTrue="1">
      <formula>C54=1</formula>
    </cfRule>
    <cfRule type="expression" dxfId="28" priority="56" stopIfTrue="1">
      <formula>C54&lt;1</formula>
    </cfRule>
  </conditionalFormatting>
  <conditionalFormatting sqref="Q37">
    <cfRule type="expression" dxfId="27" priority="27" stopIfTrue="1">
      <formula>C53=2</formula>
    </cfRule>
    <cfRule type="expression" dxfId="26" priority="28" stopIfTrue="1">
      <formula>C53&lt;2</formula>
    </cfRule>
  </conditionalFormatting>
  <conditionalFormatting sqref="Q36">
    <cfRule type="expression" dxfId="25" priority="25" stopIfTrue="1">
      <formula>C52=3</formula>
    </cfRule>
    <cfRule type="expression" dxfId="24" priority="26" stopIfTrue="1">
      <formula>C52&lt;3</formula>
    </cfRule>
  </conditionalFormatting>
  <conditionalFormatting sqref="Q34">
    <cfRule type="expression" dxfId="23" priority="23" stopIfTrue="1">
      <formula>C50=5</formula>
    </cfRule>
    <cfRule type="expression" dxfId="22" priority="24" stopIfTrue="1">
      <formula>C50&lt;5</formula>
    </cfRule>
  </conditionalFormatting>
  <conditionalFormatting sqref="Q33">
    <cfRule type="expression" dxfId="21" priority="21" stopIfTrue="1">
      <formula>C49=6</formula>
    </cfRule>
    <cfRule type="expression" dxfId="20" priority="22" stopIfTrue="1">
      <formula>C49&lt;6</formula>
    </cfRule>
  </conditionalFormatting>
  <conditionalFormatting sqref="Q32">
    <cfRule type="expression" dxfId="19" priority="19" stopIfTrue="1">
      <formula>C48=7</formula>
    </cfRule>
    <cfRule type="expression" dxfId="18" priority="20" stopIfTrue="1">
      <formula>C48&lt;7</formula>
    </cfRule>
  </conditionalFormatting>
  <conditionalFormatting sqref="Q31">
    <cfRule type="expression" dxfId="17" priority="17" stopIfTrue="1">
      <formula>C47=8</formula>
    </cfRule>
    <cfRule type="expression" dxfId="16" priority="18" stopIfTrue="1">
      <formula>C47&lt;8</formula>
    </cfRule>
  </conditionalFormatting>
  <conditionalFormatting sqref="Q30">
    <cfRule type="expression" dxfId="15" priority="15" stopIfTrue="1">
      <formula>C46=9</formula>
    </cfRule>
    <cfRule type="expression" dxfId="14" priority="16" stopIfTrue="1">
      <formula>C46&lt;9</formula>
    </cfRule>
  </conditionalFormatting>
  <conditionalFormatting sqref="Q35">
    <cfRule type="expression" dxfId="13" priority="13" stopIfTrue="1">
      <formula>C51=4</formula>
    </cfRule>
    <cfRule type="expression" dxfId="12" priority="14" stopIfTrue="1">
      <formula>C51&lt;4</formula>
    </cfRule>
  </conditionalFormatting>
  <conditionalFormatting sqref="Q47:Q49">
    <cfRule type="expression" dxfId="11" priority="12" stopIfTrue="1">
      <formula>#REF!&lt;56</formula>
    </cfRule>
  </conditionalFormatting>
  <conditionalFormatting sqref="Q41">
    <cfRule type="cellIs" dxfId="10" priority="9" stopIfTrue="1" operator="between">
      <formula>7</formula>
      <formula>9</formula>
    </cfRule>
    <cfRule type="cellIs" dxfId="9" priority="10" stopIfTrue="1" operator="between">
      <formula>4</formula>
      <formula>6</formula>
    </cfRule>
    <cfRule type="cellIs" dxfId="8" priority="11" stopIfTrue="1" operator="between">
      <formula>1</formula>
      <formula>3</formula>
    </cfRule>
  </conditionalFormatting>
  <conditionalFormatting sqref="L23:M23">
    <cfRule type="cellIs" dxfId="7" priority="6" stopIfTrue="1" operator="lessThan">
      <formula>3</formula>
    </cfRule>
    <cfRule type="cellIs" dxfId="6" priority="7" stopIfTrue="1" operator="between">
      <formula>3</formula>
      <formula>7</formula>
    </cfRule>
    <cfRule type="cellIs" dxfId="5" priority="8" stopIfTrue="1" operator="lessThanOrEqual">
      <formula>9</formula>
    </cfRule>
  </conditionalFormatting>
  <conditionalFormatting sqref="Q40">
    <cfRule type="cellIs" dxfId="4" priority="3" stopIfTrue="1" operator="between">
      <formula>7</formula>
      <formula>9</formula>
    </cfRule>
    <cfRule type="cellIs" dxfId="3" priority="4" stopIfTrue="1" operator="between">
      <formula>4</formula>
      <formula>6</formula>
    </cfRule>
    <cfRule type="cellIs" dxfId="2" priority="5" stopIfTrue="1" operator="between">
      <formula>1</formula>
      <formula>3</formula>
    </cfRule>
  </conditionalFormatting>
  <conditionalFormatting sqref="Q38">
    <cfRule type="expression" dxfId="1" priority="1" stopIfTrue="1">
      <formula>C54=1</formula>
    </cfRule>
    <cfRule type="expression" dxfId="0" priority="2" stopIfTrue="1">
      <formula>C54&lt;1</formula>
    </cfRule>
  </conditionalFormatting>
  <pageMargins left="0.7" right="0.7" top="0.75" bottom="0.75" header="0.3" footer="0.3"/>
  <drawing r:id="rId1"/>
  <legacyDrawing r:id="rId2"/>
  <oleObjects>
    <mc:AlternateContent xmlns:mc="http://schemas.openxmlformats.org/markup-compatibility/2006">
      <mc:Choice Requires="x14">
        <oleObject progId="PBrush" shapeId="8194" r:id="rId3">
          <objectPr defaultSize="0" autoPict="0" r:id="rId4">
            <anchor moveWithCells="1" sizeWithCells="1">
              <from>
                <xdr:col>7</xdr:col>
                <xdr:colOff>638175</xdr:colOff>
                <xdr:row>1</xdr:row>
                <xdr:rowOff>76200</xdr:rowOff>
              </from>
              <to>
                <xdr:col>7</xdr:col>
                <xdr:colOff>1657350</xdr:colOff>
                <xdr:row>7</xdr:row>
                <xdr:rowOff>95250</xdr:rowOff>
              </to>
            </anchor>
          </objectPr>
        </oleObject>
      </mc:Choice>
      <mc:Fallback>
        <oleObject progId="PBrush" shapeId="819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PROFIL PENELITI</vt:lpstr>
      <vt:lpstr>IDENTITAS UMUM</vt:lpstr>
      <vt:lpstr>PENGUKURAN TKT KESEHATAN VAKSIN</vt:lpstr>
      <vt:lpstr>RINGKASAN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 NB</dc:creator>
  <cp:lastModifiedBy>USER</cp:lastModifiedBy>
  <dcterms:created xsi:type="dcterms:W3CDTF">2017-04-13T02:39:56Z</dcterms:created>
  <dcterms:modified xsi:type="dcterms:W3CDTF">2017-04-20T03:08:54Z</dcterms:modified>
</cp:coreProperties>
</file>