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data wahyu\Penelitian\TKT\PROPOSED TKT\"/>
    </mc:Choice>
  </mc:AlternateContent>
  <bookViews>
    <workbookView xWindow="0" yWindow="0" windowWidth="20490" windowHeight="7905" activeTab="3"/>
  </bookViews>
  <sheets>
    <sheet name="PROFIL PENELITI" sheetId="4" r:id="rId1"/>
    <sheet name="IDENTITAS UMUM" sheetId="3" r:id="rId2"/>
    <sheet name="PENGUKURAN TKT UMUM &amp; ENGINEER" sheetId="2" r:id="rId3"/>
    <sheet name="RINGKASAN" sheetId="5" r:id="rId4"/>
  </sheets>
  <externalReferences>
    <externalReference r:id="rId5"/>
  </externalReferences>
  <calcPr calcId="152511"/>
</workbook>
</file>

<file path=xl/calcChain.xml><?xml version="1.0" encoding="utf-8"?>
<calcChain xmlns="http://schemas.openxmlformats.org/spreadsheetml/2006/main">
  <c r="H83" i="2" l="1"/>
  <c r="L19" i="5" l="1"/>
  <c r="L18" i="5"/>
  <c r="L17" i="5"/>
  <c r="L16" i="5"/>
  <c r="L15" i="5"/>
  <c r="L14" i="5"/>
  <c r="L13" i="5"/>
  <c r="E103" i="2" l="1"/>
  <c r="E92" i="2"/>
  <c r="G83" i="2" s="1"/>
  <c r="E80" i="2"/>
  <c r="E66" i="2"/>
  <c r="E57" i="2"/>
  <c r="E46" i="2"/>
  <c r="E35" i="2"/>
  <c r="E23" i="2"/>
  <c r="E8" i="2"/>
  <c r="C58" i="5"/>
  <c r="U23" i="5"/>
  <c r="H26" i="2" l="1"/>
  <c r="G26" i="2"/>
  <c r="G38" i="2"/>
  <c r="H38" i="2"/>
  <c r="D50" i="5"/>
  <c r="G49" i="2"/>
  <c r="H49" i="2"/>
  <c r="D49" i="5"/>
  <c r="C48" i="5" s="1"/>
  <c r="B48" i="5" s="1"/>
  <c r="H60" i="2"/>
  <c r="G60" i="2"/>
  <c r="D53" i="5"/>
  <c r="H11" i="2"/>
  <c r="G11" i="2"/>
  <c r="D48" i="5"/>
  <c r="H69" i="2"/>
  <c r="G69" i="2"/>
  <c r="H5" i="2"/>
  <c r="G5" i="2"/>
  <c r="D46" i="5"/>
  <c r="G95" i="2"/>
  <c r="H95" i="2"/>
  <c r="D52" i="5"/>
  <c r="C52" i="5" s="1"/>
  <c r="B52" i="5" s="1"/>
  <c r="D54" i="5"/>
  <c r="C54" i="5" s="1"/>
  <c r="B54" i="5" s="1"/>
  <c r="D47" i="5"/>
  <c r="C47" i="5" s="1"/>
  <c r="B47" i="5" s="1"/>
  <c r="D51" i="5"/>
  <c r="C51" i="5" s="1"/>
  <c r="B51" i="5" s="1"/>
  <c r="C46" i="5" l="1"/>
  <c r="C50" i="5"/>
  <c r="B50" i="5" s="1"/>
  <c r="C49" i="5"/>
  <c r="B49" i="5" s="1"/>
  <c r="B46" i="5"/>
  <c r="C53" i="5"/>
  <c r="B53" i="5" s="1"/>
  <c r="Q40" i="5" l="1"/>
  <c r="L23" i="5" s="1"/>
</calcChain>
</file>

<file path=xl/sharedStrings.xml><?xml version="1.0" encoding="utf-8"?>
<sst xmlns="http://schemas.openxmlformats.org/spreadsheetml/2006/main" count="269" uniqueCount="162">
  <si>
    <t>INDIKATOR TKT BIDANG UMUM &amp; HARD ENGINEERING</t>
  </si>
  <si>
    <t>TKT 1</t>
  </si>
  <si>
    <t>Indikator</t>
  </si>
  <si>
    <t>Pengukuran</t>
  </si>
  <si>
    <t>Formulasi hipotesis riset</t>
  </si>
  <si>
    <t>TKT 2</t>
  </si>
  <si>
    <t>Peralatan dan sistem yang akan digunakan, telah teridentifikasi</t>
  </si>
  <si>
    <t>Studi literatur (teoritis/empiris) teknologi yang akan dikembangkan memungkinkan untuk diterapkan</t>
  </si>
  <si>
    <t>Desain secara teoritis dan empiris telah teridentifikasi</t>
  </si>
  <si>
    <t>Elemen-elemen dasar dari teknologi yang akan dikembangkan telah diketahui</t>
  </si>
  <si>
    <t>Karakterisasi komponen teknologi yang akan dikembangkan telah dikuasai dan dipahami</t>
  </si>
  <si>
    <t>Kinerja dari masing-masing elemen penyusun teknologi yang akan dikembangkan telah diprediksi</t>
  </si>
  <si>
    <t>Analisis awal menunjukkan bahwa fungsi utama yang dibutuhkan dapat bekerja dengan baik</t>
  </si>
  <si>
    <t>Model dan simulasi untuk menguji kebenaran prinsip dasar</t>
  </si>
  <si>
    <t>Penelitian analitik untuk menguji kebenaran prinsip dasarnya</t>
  </si>
  <si>
    <t>Komponen-komponen teknologi yang akan dikembangkan, secara terpisah dapat bekerja dengan baik</t>
  </si>
  <si>
    <t>Peralatan yang digunakan harus valid dan reliable</t>
  </si>
  <si>
    <t>Diketahui tahapan eksperimen yang akan dilakukan</t>
  </si>
  <si>
    <t>TKT 3</t>
  </si>
  <si>
    <t>Studi analitik mendukung prediksi kinerja elemen-elemen teknologi</t>
  </si>
  <si>
    <t>Karakteristik/sifat dan kapasitas unjuk kerja sistem dasar telah diidentifikasi dan diprediksi</t>
  </si>
  <si>
    <t>Telah dilakukan percobaan laboratorium untuk menguji kelayakan penerapan teknologi tersebut</t>
  </si>
  <si>
    <t>Model dan simulasi mendukung prediksi kemampuan elemen-elemen teknologi</t>
  </si>
  <si>
    <t>Penelitian laboratorium untuk memprediksi kinerja tiap elemen teknologi</t>
  </si>
  <si>
    <t>Telah dilakukan penelitian di laboratorium dengan menggunakan data dummy</t>
  </si>
  <si>
    <t>Teknologi layak secara ilmiah (studi analitik, model / simulasi, eksperimen)</t>
  </si>
  <si>
    <t>TKT 4</t>
  </si>
  <si>
    <t>Test laboratorium komponen-komponen secara terpisah telah dilakukan</t>
  </si>
  <si>
    <t>Percobaan fungsi utama teknologi dalam lingkungan yang relevan</t>
  </si>
  <si>
    <t>Prototipe teknologi skala lab telah dibuat</t>
  </si>
  <si>
    <t>Penelitianintegrasi komponen telah dimulai</t>
  </si>
  <si>
    <t>Integrasi sistem teknologi dan rancang bangun skala lab telah selesai (low fidelity)</t>
  </si>
  <si>
    <t>TKT 5</t>
  </si>
  <si>
    <t>Persiapan produksi perangkat keras telah dilakukan</t>
  </si>
  <si>
    <t>Prototipe telah dibuat</t>
  </si>
  <si>
    <t>Peralatan dan mesin pendukung telah diujicoba dalam laboratorium</t>
  </si>
  <si>
    <t>Kondisi laboratorium di modifikasi sehingga mirip dengan lingkungan yang sesungguhnya</t>
  </si>
  <si>
    <t>TKT 6</t>
  </si>
  <si>
    <t>Kondisi lingkungan operasi sesungguhnya telah diketahui</t>
  </si>
  <si>
    <t>Hasil Uji membuktikan layak secara teknis (engineering feasibility)</t>
  </si>
  <si>
    <t>Peralatan, proses, metode dan desain teknik telah diidentifikasi</t>
  </si>
  <si>
    <t>Proses dan prosedur fabrikasi peralatan mulai diujicobakan</t>
  </si>
  <si>
    <t>Perlengkapan proses dan peralatan test / inspeksi diujicobakan didalam lingkungan produksi</t>
  </si>
  <si>
    <t>Draft gambar desain telah lengkap</t>
  </si>
  <si>
    <t>Perhitungan perkiraan biaya telah divalidasi (design to cost)</t>
  </si>
  <si>
    <t>Proses fabrikasi secara umum telah dipahami dengan baik</t>
  </si>
  <si>
    <t>Hampir semua fungsi dapat berjalan dalam lingkungan/kondisi operasi</t>
  </si>
  <si>
    <t>Prototipe lengkap telah didemonstrasikan pada simulasi lingkungan operasional</t>
  </si>
  <si>
    <t>Prototipe sistem telah teruji pada ujicoba lapangan</t>
  </si>
  <si>
    <t>DATA TEKNOLOGI YANG DIKEMBANGKAN</t>
  </si>
  <si>
    <t>Nama Kegiatan Penelitian</t>
  </si>
  <si>
    <t>Nama Teknologi yang Dikembangkan</t>
  </si>
  <si>
    <t>Bidang Teknologi</t>
  </si>
  <si>
    <t>Semua Bidang</t>
  </si>
  <si>
    <t>Baru</t>
  </si>
  <si>
    <t>Deskripsi Teknologi</t>
  </si>
  <si>
    <t xml:space="preserve">Energi </t>
  </si>
  <si>
    <t>Berlanjut</t>
  </si>
  <si>
    <t>Status Riset</t>
  </si>
  <si>
    <t>Transportasi</t>
  </si>
  <si>
    <t>Selesai</t>
  </si>
  <si>
    <t>Publikasi</t>
  </si>
  <si>
    <t>TIK</t>
  </si>
  <si>
    <t>Pendanaan</t>
  </si>
  <si>
    <t>Hankam</t>
  </si>
  <si>
    <t>Sumber Dana</t>
  </si>
  <si>
    <t>Pangan</t>
  </si>
  <si>
    <t>Skema Pembiayaan</t>
  </si>
  <si>
    <t>Kesehatan &amp; Obat</t>
  </si>
  <si>
    <t>Besaran Dana</t>
  </si>
  <si>
    <t>Material Maju</t>
  </si>
  <si>
    <t>Koordinator Penelitian</t>
  </si>
  <si>
    <t>Sosial Humaniora</t>
  </si>
  <si>
    <t>Nama</t>
  </si>
  <si>
    <t>Maritim</t>
  </si>
  <si>
    <t>Telepon</t>
  </si>
  <si>
    <t>Kebencanaan dan Lingkungan</t>
  </si>
  <si>
    <t>Email</t>
  </si>
  <si>
    <t>Lainnya</t>
  </si>
  <si>
    <t>Alamat</t>
  </si>
  <si>
    <t>Lembaga</t>
  </si>
  <si>
    <t>Siap untuk produksi awal (Low Rate Initial Production-LRIP)</t>
  </si>
  <si>
    <t>TKT 7</t>
  </si>
  <si>
    <t>TKT 8</t>
  </si>
  <si>
    <t>Bentuk, kesesuaian dan fungsi komponen kompatibel dengan sistem operasi</t>
  </si>
  <si>
    <t>Mesin dan peralatan telah diuji dalam lingkungan produksi</t>
  </si>
  <si>
    <t>Diagram akhir selesai dibuat</t>
  </si>
  <si>
    <t>Proses fabrikasi diujicobakan pada skala percontohan (pilot-line atau LRIP)</t>
  </si>
  <si>
    <t>Uji proses fabrikasi menunjukkan hasil dan tingkat produktifitas yang dapat diterima</t>
  </si>
  <si>
    <t>Uji seluruh fungsi dilakukan dalam simulasi lingkungan operasi</t>
  </si>
  <si>
    <t>Semua bahan/ material dan peralatan tersedia untuk digunakan dalam produksi</t>
  </si>
  <si>
    <t>Sistem memenuhi kualifikasi melalui test dan evaluasi (DT&amp;E selesai)</t>
  </si>
  <si>
    <t>TKT 9</t>
  </si>
  <si>
    <t>Konsep operasional telah benar-benar dapat diterapkan</t>
  </si>
  <si>
    <t>Perkiraan investasi teknologi sudah dibuat</t>
  </si>
  <si>
    <t>Teknologi telah teruji pada kondisi sebenarnya</t>
  </si>
  <si>
    <t>Produktivitas pada tingkat stabil</t>
  </si>
  <si>
    <t>Semua dokumentasi telah lengkap</t>
  </si>
  <si>
    <t>Estimasi harga produksi dibandingkan kompetitor</t>
  </si>
  <si>
    <t>Teknologi kompetitor diketahui</t>
  </si>
  <si>
    <t>Secara teoritis, empiris dan eksperimen telah diketahui komponen-komponen sistem teknologi tersebut dapat bekerja dgengan baik</t>
  </si>
  <si>
    <t>Persyaratan sistem untuk aplikasi menurut pengguna telah diketahui (keinginan adopter)</t>
  </si>
  <si>
    <t>Penelitianpasar (marketing research) dan penelitianlaboratorium untuk memilih proses fabrikasi</t>
  </si>
  <si>
    <t>No</t>
  </si>
  <si>
    <t>Proses ‘kunci’ untuk manufakturnya telah diidentifikasi dan dikaji di lab</t>
  </si>
  <si>
    <t>Integrasi sistem selesai dengan akurasi tinggi (high fidelity), siap diuji pd lingkungan nyata/simulasi</t>
  </si>
  <si>
    <t>Akurasi/ fidelity sistem prototipe meningkat</t>
  </si>
  <si>
    <t>Proses produksi telah direview oleh bagian manufaktur</t>
  </si>
  <si>
    <t>Kebutuhan investasi untuk peralatan dan proses pabrikasi teridentifikasi</t>
  </si>
  <si>
    <t>M&amp;S untuk kinerja sistem teknologi pada lingkungan operasi</t>
  </si>
  <si>
    <t>Bagian manufaktur/ pabrikasi menyetujui dan menerima hasil pengujian lab</t>
  </si>
  <si>
    <t>Peralatan, proses, metode dan desain teknik telah dikembangkan dan mulai diujicobakan</t>
  </si>
  <si>
    <t>Siap untuk produksi skala penuh (kapasitas penuh)</t>
  </si>
  <si>
    <t>Prototipe telah teruji dengan akurasi/ fidelitas lab yang tinggi pd simulasi lingkungan operasional (yang sebenarnya di luar lab)</t>
  </si>
  <si>
    <t>Tidak ada perubahan desain yang signifikan</t>
  </si>
  <si>
    <t xml:space="preserve">Keterangan </t>
  </si>
  <si>
    <t>NILAI TKT</t>
  </si>
  <si>
    <t>Asumsi dan hukum dasar (ex: fisika/kimia) yang akan digunakan pada teknologi (baru) telah ditentukan</t>
  </si>
  <si>
    <t>Studi literatur (teori/empiris–riset terdahulu) tentang prinsip dasar teknologi yang akan dikembangkan</t>
  </si>
  <si>
    <t>PROFIL PENELITI</t>
  </si>
  <si>
    <t>Identitas Umum</t>
  </si>
  <si>
    <t>Nama Peneliti</t>
  </si>
  <si>
    <t>Jenis Lembaga</t>
  </si>
  <si>
    <t>Nama Lembaga</t>
  </si>
  <si>
    <t>Jabatan Pengusul</t>
  </si>
  <si>
    <t>NIP (Jika PNS)</t>
  </si>
  <si>
    <t>NIDN (Jika Dosen)</t>
  </si>
  <si>
    <t>Kota</t>
  </si>
  <si>
    <t>PERGURUAN TINGGI</t>
  </si>
  <si>
    <t>KOPERTIS</t>
  </si>
  <si>
    <t>LEMBAGA LPNK</t>
  </si>
  <si>
    <t>LITBANG KEMENTERIAN</t>
  </si>
  <si>
    <t>LITBANG DAERAH</t>
  </si>
  <si>
    <t>LITBANG PERUSAHAAN</t>
  </si>
  <si>
    <t>Hasil percobaan laboratorium terhadap komponen-komponen menunjukkan bahwa komponen tersebut dapat beroperasi</t>
  </si>
  <si>
    <t>Pengembangan teknologi tersebut dengan langkah awal menggunakan model matematik sangat dimungkinkan dan dapat disimulasikan</t>
  </si>
  <si>
    <t>KEMENTERIAN RISET, TEKNOLOGI DAN PENDIDIKAN TINGGI</t>
  </si>
  <si>
    <t>DIREKTORAT JENDERAL PENGUATAN RISET DAN PENGEMBANGAN</t>
  </si>
  <si>
    <t>Jl. M. H. Thamrin No. 8 Jakarta Pusat 10340-Gedung II BPPT Lantai 19</t>
  </si>
  <si>
    <t>Telepon 021 3169758 Faksimile 021 3102156/31023902</t>
  </si>
  <si>
    <t>Homepage : www.ristekdikti.go.id</t>
  </si>
  <si>
    <t>RINGKASAN HASIL</t>
  </si>
  <si>
    <t>PENGUKURAN TINGKAT KESIAPTERAPAN TEKNOLOGI (TKT)</t>
  </si>
  <si>
    <t>No:</t>
  </si>
  <si>
    <t>Nama/Judul Teknologi</t>
  </si>
  <si>
    <t xml:space="preserve">Pimpinan Program / Kegiatan      </t>
  </si>
  <si>
    <t>Lembaga / Unit Pelaksana</t>
  </si>
  <si>
    <t>Alamat / Kontak</t>
  </si>
  <si>
    <t>Tanggal Pengukuran TKT</t>
  </si>
  <si>
    <t>:</t>
  </si>
  <si>
    <t>Level TKT yang dicapai    :</t>
  </si>
  <si>
    <t>(dari 9 level)</t>
  </si>
  <si>
    <t>% Komplit Indikator =</t>
  </si>
  <si>
    <t xml:space="preserve"> </t>
  </si>
  <si>
    <t>TKT-Meter</t>
  </si>
  <si>
    <t>TKT</t>
  </si>
  <si>
    <t>=</t>
  </si>
  <si>
    <t>% Set Point</t>
  </si>
  <si>
    <t>(default)</t>
  </si>
  <si>
    <t>TRL yang dicapai adalah = TRL tertinggi yang indikatornya terpenuhi</t>
  </si>
  <si>
    <t>Nilai Rata-rata</t>
  </si>
  <si>
    <t>Telp/Fax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</si>
</sst>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yyyymmdd"/>
    <numFmt numFmtId="165" formatCode="\-000"/>
    <numFmt numFmtId="166" formatCode="[$-409]dd\-mmm\-yy;@"/>
    <numFmt numFmtId="167" formatCode="0.0%"/>
  </numFmts>
  <fonts count="45">
    <font>
      <sz val="11"/>
      <color theme="1"/>
      <name val="Calibri"/>
      <family val="2"/>
      <charset val="1"/>
      <scheme val="minor"/>
    </font>
    <font>
      <b/>
      <sz val="12"/>
      <color theme="1"/>
      <name val="Arial"/>
      <family val="2"/>
    </font>
    <font>
      <sz val="12"/>
      <color theme="1"/>
      <name val="Arial"/>
      <family val="2"/>
    </font>
    <font>
      <sz val="8"/>
      <color theme="1"/>
      <name val="Arial"/>
      <family val="2"/>
    </font>
    <font>
      <sz val="8"/>
      <color rgb="FF444444"/>
      <name val="Arial"/>
      <family val="2"/>
    </font>
    <font>
      <b/>
      <sz val="12"/>
      <color rgb="FFFF0000"/>
      <name val="Arial"/>
      <family val="2"/>
    </font>
    <font>
      <b/>
      <sz val="16"/>
      <color theme="0"/>
      <name val="Arial"/>
      <family val="2"/>
    </font>
    <font>
      <b/>
      <sz val="16"/>
      <color theme="1"/>
      <name val="Arial"/>
      <family val="2"/>
    </font>
    <font>
      <sz val="12"/>
      <name val="Arial"/>
      <family val="2"/>
    </font>
    <font>
      <sz val="11"/>
      <name val="Arial"/>
      <family val="2"/>
    </font>
    <font>
      <sz val="10"/>
      <name val="Arial"/>
      <family val="2"/>
    </font>
    <font>
      <b/>
      <sz val="21"/>
      <name val="Vogel"/>
    </font>
    <font>
      <b/>
      <sz val="10"/>
      <name val="Vogel"/>
    </font>
    <font>
      <b/>
      <sz val="14"/>
      <name val="Vogel"/>
    </font>
    <font>
      <b/>
      <sz val="14"/>
      <color indexed="10"/>
      <name val="Vogel"/>
    </font>
    <font>
      <b/>
      <sz val="12"/>
      <name val="Vogel"/>
    </font>
    <font>
      <sz val="12"/>
      <name val="Vogel"/>
    </font>
    <font>
      <b/>
      <sz val="20"/>
      <name val="VogelCondensed"/>
    </font>
    <font>
      <b/>
      <sz val="36"/>
      <name val="VogelWide"/>
    </font>
    <font>
      <b/>
      <sz val="16"/>
      <name val="VogelCondensed"/>
    </font>
    <font>
      <b/>
      <sz val="12"/>
      <name val="Vogel"/>
      <charset val="1"/>
    </font>
    <font>
      <b/>
      <sz val="10"/>
      <name val="VogelCondensed"/>
    </font>
    <font>
      <sz val="16"/>
      <name val="Baskerville Old Face"/>
      <family val="1"/>
    </font>
    <font>
      <sz val="10"/>
      <color indexed="10"/>
      <name val="Arial"/>
      <family val="2"/>
    </font>
    <font>
      <b/>
      <sz val="36"/>
      <color rgb="FFFF0000"/>
      <name val="Calibri"/>
      <family val="2"/>
      <scheme val="minor"/>
    </font>
    <font>
      <b/>
      <sz val="12"/>
      <color indexed="10"/>
      <name val="VogelWide"/>
    </font>
    <font>
      <sz val="10"/>
      <color indexed="12"/>
      <name val="Arial"/>
      <family val="2"/>
    </font>
    <font>
      <sz val="12"/>
      <color indexed="10"/>
      <name val="Hanzel"/>
    </font>
    <font>
      <b/>
      <sz val="14"/>
      <name val="Antiqua101Condensed"/>
    </font>
    <font>
      <sz val="14"/>
      <color indexed="12"/>
      <name val="Antiqua101Condensed"/>
    </font>
    <font>
      <b/>
      <sz val="40"/>
      <name val="Calibri"/>
      <family val="2"/>
      <scheme val="minor"/>
    </font>
    <font>
      <b/>
      <sz val="18"/>
      <name val="Arial"/>
      <family val="2"/>
    </font>
    <font>
      <sz val="36"/>
      <color indexed="17"/>
      <name val="VogelWide"/>
    </font>
    <font>
      <sz val="18"/>
      <name val="Antiqua101"/>
    </font>
    <font>
      <b/>
      <sz val="10"/>
      <color indexed="17"/>
      <name val="Cupid"/>
    </font>
    <font>
      <b/>
      <sz val="10"/>
      <name val="Cupid"/>
    </font>
    <font>
      <b/>
      <sz val="10"/>
      <name val="Arial"/>
      <family val="2"/>
    </font>
    <font>
      <sz val="10"/>
      <color indexed="10"/>
      <name val="Cupid"/>
    </font>
    <font>
      <sz val="10"/>
      <name val="Antiqua101"/>
    </font>
    <font>
      <sz val="10"/>
      <name val="Ameretto"/>
    </font>
    <font>
      <b/>
      <sz val="10"/>
      <color indexed="10"/>
      <name val="Arial"/>
      <family val="2"/>
    </font>
    <font>
      <sz val="26"/>
      <color indexed="12"/>
      <name val="Arial"/>
      <family val="2"/>
    </font>
    <font>
      <b/>
      <sz val="18"/>
      <name val="Vogel"/>
    </font>
    <font>
      <b/>
      <sz val="12"/>
      <name val="Arial"/>
      <family val="2"/>
    </font>
    <font>
      <b/>
      <sz val="11"/>
      <name val="Arial"/>
      <family val="2"/>
    </font>
  </fonts>
  <fills count="2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indexed="18"/>
        <bgColor indexed="64"/>
      </patternFill>
    </fill>
    <fill>
      <patternFill patternType="solid">
        <fgColor indexed="53"/>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50"/>
        <bgColor indexed="64"/>
      </patternFill>
    </fill>
    <fill>
      <patternFill patternType="solid">
        <fgColor indexed="47"/>
        <bgColor indexed="64"/>
      </patternFill>
    </fill>
    <fill>
      <patternFill patternType="solid">
        <fgColor indexed="15"/>
        <bgColor indexed="64"/>
      </patternFill>
    </fill>
    <fill>
      <patternFill patternType="solid">
        <fgColor theme="6" tint="-0.249977111117893"/>
        <bgColor indexed="64"/>
      </patternFill>
    </fill>
    <fill>
      <patternFill patternType="solid">
        <fgColor rgb="FFFF0000"/>
        <bgColor indexed="64"/>
      </patternFill>
    </fill>
    <fill>
      <patternFill patternType="solid">
        <fgColor rgb="FFC00000"/>
        <bgColor indexed="64"/>
      </patternFill>
    </fill>
    <fill>
      <patternFill patternType="solid">
        <fgColor theme="9" tint="-0.249977111117893"/>
        <bgColor indexed="64"/>
      </patternFill>
    </fill>
    <fill>
      <patternFill patternType="solid">
        <fgColor theme="6" tint="-0.49998474074526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bottom style="medium">
        <color indexed="10"/>
      </bottom>
      <diagonal/>
    </border>
    <border>
      <left style="thick">
        <color indexed="12"/>
      </left>
      <right style="thick">
        <color indexed="12"/>
      </right>
      <top style="thick">
        <color indexed="12"/>
      </top>
      <bottom style="thick">
        <color indexed="1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2">
    <xf numFmtId="0" fontId="0" fillId="0" borderId="0"/>
    <xf numFmtId="0" fontId="10" fillId="0" borderId="0"/>
  </cellStyleXfs>
  <cellXfs count="179">
    <xf numFmtId="0" fontId="0" fillId="0" borderId="0" xfId="0"/>
    <xf numFmtId="0" fontId="2" fillId="0" borderId="0" xfId="0" applyFont="1"/>
    <xf numFmtId="0" fontId="0" fillId="2" borderId="0" xfId="0" applyFill="1"/>
    <xf numFmtId="0" fontId="2" fillId="2" borderId="0" xfId="0" applyFont="1" applyFill="1"/>
    <xf numFmtId="0" fontId="2" fillId="2" borderId="0" xfId="0" applyFont="1" applyFill="1" applyAlignment="1">
      <alignment vertical="top"/>
    </xf>
    <xf numFmtId="0" fontId="0" fillId="0" borderId="0" xfId="0" applyAlignment="1">
      <alignment horizontal="left" vertical="top" wrapText="1"/>
    </xf>
    <xf numFmtId="0" fontId="0" fillId="0" borderId="0" xfId="0" applyAlignment="1">
      <alignment horizontal="right"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horizontal="righ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0" xfId="0" applyBorder="1" applyAlignment="1">
      <alignment horizontal="lef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10" fillId="0" borderId="0" xfId="0" applyFont="1" applyAlignment="1">
      <alignment horizontal="center"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3" xfId="0" applyBorder="1" applyAlignment="1">
      <alignment horizontal="righ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10" fillId="0" borderId="0" xfId="0" applyFont="1" applyAlignment="1">
      <alignment horizontal="left" vertical="top" wrapText="1"/>
    </xf>
    <xf numFmtId="0" fontId="10" fillId="0" borderId="15" xfId="0" applyFont="1" applyBorder="1" applyAlignment="1">
      <alignment horizontal="left" vertical="top" wrapText="1"/>
    </xf>
    <xf numFmtId="0" fontId="12" fillId="0" borderId="0" xfId="0" applyFont="1" applyBorder="1" applyAlignment="1">
      <alignment horizontal="left" vertical="top" wrapText="1"/>
    </xf>
    <xf numFmtId="0" fontId="12" fillId="0" borderId="16" xfId="0" applyFont="1" applyBorder="1" applyAlignment="1">
      <alignment horizontal="left" vertical="top" wrapText="1"/>
    </xf>
    <xf numFmtId="0" fontId="12" fillId="0" borderId="0" xfId="0" applyFont="1" applyBorder="1" applyAlignment="1">
      <alignment horizontal="right" vertical="top" wrapText="1"/>
    </xf>
    <xf numFmtId="0" fontId="13" fillId="0" borderId="2" xfId="0" applyFont="1" applyBorder="1" applyAlignment="1">
      <alignment horizontal="left" vertical="top" wrapText="1"/>
    </xf>
    <xf numFmtId="0" fontId="13" fillId="0" borderId="0" xfId="0" applyFont="1" applyBorder="1" applyAlignment="1">
      <alignment horizontal="left" vertical="top" wrapText="1"/>
    </xf>
    <xf numFmtId="0" fontId="15" fillId="0" borderId="0" xfId="0" applyFont="1" applyBorder="1" applyAlignment="1">
      <alignment horizontal="left" vertical="top" wrapText="1"/>
    </xf>
    <xf numFmtId="0" fontId="15" fillId="0" borderId="16" xfId="0" applyFont="1" applyBorder="1" applyAlignment="1">
      <alignment horizontal="left" vertical="top" wrapText="1"/>
    </xf>
    <xf numFmtId="0" fontId="15" fillId="0" borderId="0" xfId="0" applyFont="1" applyBorder="1" applyAlignment="1">
      <alignment vertical="top" wrapText="1"/>
    </xf>
    <xf numFmtId="0" fontId="15" fillId="0" borderId="16" xfId="0" applyFont="1" applyBorder="1" applyAlignment="1">
      <alignment vertical="center" wrapText="1"/>
    </xf>
    <xf numFmtId="0" fontId="21" fillId="0" borderId="0" xfId="0" applyFont="1" applyBorder="1" applyAlignment="1">
      <alignment horizontal="left" vertical="center" wrapText="1"/>
    </xf>
    <xf numFmtId="0" fontId="21" fillId="0" borderId="0" xfId="0" quotePrefix="1" applyFont="1" applyBorder="1" applyAlignment="1">
      <alignment horizontal="left" vertical="center" wrapText="1"/>
    </xf>
    <xf numFmtId="0" fontId="22" fillId="0" borderId="0" xfId="0" applyFont="1" applyBorder="1" applyAlignment="1">
      <alignment horizontal="left" vertical="top" wrapText="1"/>
    </xf>
    <xf numFmtId="0" fontId="0" fillId="8" borderId="7" xfId="0" applyFont="1" applyFill="1" applyBorder="1" applyAlignment="1">
      <alignment horizontal="left" vertical="top" wrapText="1"/>
    </xf>
    <xf numFmtId="0" fontId="0" fillId="8" borderId="8" xfId="0" applyFont="1" applyFill="1" applyBorder="1" applyAlignment="1">
      <alignment horizontal="left" vertical="top" wrapText="1"/>
    </xf>
    <xf numFmtId="0" fontId="23" fillId="8" borderId="8" xfId="0" applyFont="1" applyFill="1" applyBorder="1" applyAlignment="1">
      <alignment horizontal="center" vertical="top" wrapText="1"/>
    </xf>
    <xf numFmtId="0" fontId="0" fillId="8" borderId="9" xfId="0" applyFont="1" applyFill="1" applyBorder="1" applyAlignment="1">
      <alignment horizontal="left" vertical="top" wrapText="1"/>
    </xf>
    <xf numFmtId="0" fontId="0" fillId="0" borderId="16" xfId="0" applyBorder="1" applyAlignment="1">
      <alignment horizontal="left" vertical="top" wrapText="1"/>
    </xf>
    <xf numFmtId="0" fontId="0" fillId="8" borderId="10" xfId="0" applyFont="1" applyFill="1" applyBorder="1" applyAlignment="1">
      <alignment horizontal="left" vertical="top" wrapText="1"/>
    </xf>
    <xf numFmtId="0" fontId="0" fillId="9" borderId="0" xfId="0" applyFont="1" applyFill="1" applyBorder="1" applyAlignment="1">
      <alignment horizontal="left" vertical="top" wrapText="1"/>
    </xf>
    <xf numFmtId="0" fontId="23" fillId="9" borderId="0" xfId="0" applyFont="1" applyFill="1" applyBorder="1" applyAlignment="1">
      <alignment horizontal="center" vertical="top" wrapText="1"/>
    </xf>
    <xf numFmtId="0" fontId="0" fillId="8" borderId="11" xfId="0" applyFont="1" applyFill="1" applyBorder="1" applyAlignment="1">
      <alignment horizontal="left" vertical="top" wrapText="1"/>
    </xf>
    <xf numFmtId="0" fontId="8" fillId="0" borderId="0" xfId="0" applyFont="1" applyBorder="1" applyAlignment="1">
      <alignment horizontal="center" vertical="top" wrapText="1"/>
    </xf>
    <xf numFmtId="0" fontId="0" fillId="8" borderId="10" xfId="0" applyFill="1" applyBorder="1" applyAlignment="1">
      <alignment horizontal="left" vertical="top" wrapText="1"/>
    </xf>
    <xf numFmtId="0" fontId="0" fillId="9" borderId="0" xfId="0" applyFill="1" applyBorder="1" applyAlignment="1">
      <alignment horizontal="left" vertical="top" wrapText="1"/>
    </xf>
    <xf numFmtId="0" fontId="0" fillId="8" borderId="11" xfId="0" applyFill="1" applyBorder="1" applyAlignment="1">
      <alignment horizontal="left" vertical="top" wrapText="1"/>
    </xf>
    <xf numFmtId="0" fontId="25" fillId="9" borderId="0" xfId="0" applyFont="1" applyFill="1" applyBorder="1" applyAlignment="1">
      <alignment horizontal="center" vertical="center" wrapText="1"/>
    </xf>
    <xf numFmtId="0" fontId="8" fillId="9" borderId="0" xfId="0" applyFont="1" applyFill="1" applyBorder="1" applyAlignment="1">
      <alignment horizontal="left" vertical="top" wrapText="1"/>
    </xf>
    <xf numFmtId="0" fontId="0" fillId="11" borderId="0" xfId="0" applyFill="1" applyBorder="1" applyAlignment="1">
      <alignment horizontal="left" vertical="top" wrapText="1"/>
    </xf>
    <xf numFmtId="0" fontId="0" fillId="11" borderId="0" xfId="0" applyFill="1" applyBorder="1" applyAlignment="1">
      <alignment horizontal="right" vertical="top" wrapText="1"/>
    </xf>
    <xf numFmtId="0" fontId="26" fillId="11" borderId="0" xfId="0" applyFont="1" applyFill="1" applyBorder="1" applyAlignment="1">
      <alignment horizontal="center" vertical="top" wrapText="1"/>
    </xf>
    <xf numFmtId="0" fontId="27" fillId="11" borderId="0" xfId="0" applyFont="1" applyFill="1" applyBorder="1" applyAlignment="1">
      <alignment horizontal="center" vertical="center" textRotation="255" wrapText="1"/>
    </xf>
    <xf numFmtId="0" fontId="28" fillId="12" borderId="0" xfId="0" applyFont="1" applyFill="1" applyBorder="1" applyAlignment="1">
      <alignment horizontal="right" vertical="top" wrapText="1"/>
    </xf>
    <xf numFmtId="0" fontId="29" fillId="12" borderId="17" xfId="0" applyFont="1" applyFill="1" applyBorder="1" applyAlignment="1">
      <alignment horizontal="left" vertical="center" wrapText="1"/>
    </xf>
    <xf numFmtId="10" fontId="29" fillId="12" borderId="23" xfId="0" applyNumberFormat="1" applyFont="1" applyFill="1" applyBorder="1" applyAlignment="1">
      <alignment horizontal="left" vertical="center" wrapText="1"/>
    </xf>
    <xf numFmtId="0" fontId="28" fillId="12" borderId="0" xfId="0" applyFont="1" applyFill="1" applyBorder="1" applyAlignment="1">
      <alignment horizontal="left" vertical="center" wrapText="1"/>
    </xf>
    <xf numFmtId="10" fontId="29" fillId="12" borderId="24" xfId="0" applyNumberFormat="1" applyFont="1" applyFill="1" applyBorder="1" applyAlignment="1">
      <alignment horizontal="left" vertical="center" wrapText="1"/>
    </xf>
    <xf numFmtId="10" fontId="29" fillId="12" borderId="25" xfId="0" applyNumberFormat="1" applyFont="1" applyFill="1" applyBorder="1" applyAlignment="1">
      <alignment horizontal="left" vertical="center" wrapText="1"/>
    </xf>
    <xf numFmtId="0" fontId="31" fillId="11" borderId="0" xfId="0" applyFont="1" applyFill="1" applyBorder="1" applyAlignment="1">
      <alignment horizontal="left" vertical="center" wrapText="1"/>
    </xf>
    <xf numFmtId="0" fontId="32" fillId="3" borderId="26" xfId="0" applyFont="1" applyFill="1" applyBorder="1" applyAlignment="1">
      <alignment horizontal="center" vertical="center" wrapText="1"/>
    </xf>
    <xf numFmtId="0" fontId="33" fillId="11" borderId="0" xfId="0" applyFont="1" applyFill="1" applyBorder="1" applyAlignment="1">
      <alignment vertical="top" wrapText="1"/>
    </xf>
    <xf numFmtId="0" fontId="0" fillId="0" borderId="0" xfId="0" applyFont="1" applyAlignment="1">
      <alignment horizontal="left" vertical="top" wrapText="1"/>
    </xf>
    <xf numFmtId="0" fontId="0" fillId="0" borderId="15" xfId="0" applyFont="1" applyBorder="1" applyAlignment="1">
      <alignment horizontal="left" vertical="top" wrapText="1"/>
    </xf>
    <xf numFmtId="0" fontId="0" fillId="0" borderId="0" xfId="0" applyFont="1" applyBorder="1" applyAlignment="1">
      <alignment horizontal="left" vertical="top" wrapText="1"/>
    </xf>
    <xf numFmtId="0" fontId="0" fillId="13" borderId="0" xfId="0" applyFont="1" applyFill="1" applyBorder="1" applyAlignment="1">
      <alignment horizontal="left" vertical="top" wrapText="1"/>
    </xf>
    <xf numFmtId="0" fontId="34" fillId="13" borderId="0" xfId="0" applyFont="1" applyFill="1" applyBorder="1" applyAlignment="1">
      <alignment horizontal="right" vertical="center" wrapText="1"/>
    </xf>
    <xf numFmtId="0" fontId="35" fillId="13" borderId="0" xfId="0" applyFont="1" applyFill="1" applyBorder="1" applyAlignment="1">
      <alignment horizontal="right" vertical="center" wrapText="1"/>
    </xf>
    <xf numFmtId="0" fontId="36" fillId="13" borderId="0" xfId="0" applyFont="1" applyFill="1" applyBorder="1" applyAlignment="1">
      <alignment horizontal="left" vertical="center" wrapText="1"/>
    </xf>
    <xf numFmtId="0" fontId="37" fillId="13" borderId="0" xfId="0" applyFont="1" applyFill="1" applyBorder="1" applyAlignment="1">
      <alignment horizontal="center" vertical="center" wrapText="1"/>
    </xf>
    <xf numFmtId="0" fontId="38" fillId="13" borderId="0" xfId="0" applyFont="1" applyFill="1" applyBorder="1" applyAlignment="1">
      <alignment vertical="top" wrapText="1"/>
    </xf>
    <xf numFmtId="0" fontId="0" fillId="0" borderId="16" xfId="0" applyFont="1" applyBorder="1" applyAlignment="1">
      <alignment horizontal="left" vertical="top" wrapText="1"/>
    </xf>
    <xf numFmtId="0" fontId="39" fillId="0" borderId="0" xfId="0" applyFont="1" applyAlignment="1">
      <alignment horizontal="center" vertical="top" wrapText="1"/>
    </xf>
    <xf numFmtId="0" fontId="39" fillId="0" borderId="15" xfId="0" applyFont="1" applyBorder="1" applyAlignment="1">
      <alignment horizontal="center" vertical="top" wrapText="1"/>
    </xf>
    <xf numFmtId="0" fontId="39" fillId="0" borderId="0" xfId="0" applyFont="1" applyBorder="1" applyAlignment="1">
      <alignment horizontal="center" vertical="top" wrapText="1"/>
    </xf>
    <xf numFmtId="0" fontId="39" fillId="8" borderId="12" xfId="0" applyFont="1" applyFill="1" applyBorder="1" applyAlignment="1">
      <alignment horizontal="center" vertical="top" wrapText="1"/>
    </xf>
    <xf numFmtId="0" fontId="39" fillId="8" borderId="13" xfId="0" applyFont="1" applyFill="1" applyBorder="1" applyAlignment="1">
      <alignment horizontal="center" vertical="top" wrapText="1"/>
    </xf>
    <xf numFmtId="0" fontId="0" fillId="8" borderId="13" xfId="0" applyFill="1" applyBorder="1" applyAlignment="1">
      <alignment horizontal="left" vertical="top" wrapText="1"/>
    </xf>
    <xf numFmtId="0" fontId="0" fillId="8" borderId="13" xfId="0" applyFill="1" applyBorder="1" applyAlignment="1">
      <alignment horizontal="right" vertical="top" wrapText="1"/>
    </xf>
    <xf numFmtId="0" fontId="0" fillId="8" borderId="14" xfId="0" applyFill="1" applyBorder="1" applyAlignment="1">
      <alignment horizontal="left" vertical="top" wrapText="1"/>
    </xf>
    <xf numFmtId="0" fontId="39" fillId="0" borderId="0" xfId="0" applyFont="1" applyFill="1" applyBorder="1" applyAlignment="1">
      <alignment horizontal="center" vertical="top" wrapText="1"/>
    </xf>
    <xf numFmtId="0" fontId="0" fillId="0" borderId="0" xfId="0" applyFill="1" applyBorder="1" applyAlignment="1">
      <alignment horizontal="left" vertical="top" wrapText="1"/>
    </xf>
    <xf numFmtId="0" fontId="0" fillId="0" borderId="0" xfId="0" applyFill="1" applyBorder="1" applyAlignment="1">
      <alignment horizontal="right" vertical="top" wrapText="1"/>
    </xf>
    <xf numFmtId="0" fontId="39" fillId="0" borderId="27" xfId="0" applyFont="1" applyBorder="1" applyAlignment="1">
      <alignment horizontal="center" vertical="top" wrapText="1"/>
    </xf>
    <xf numFmtId="0" fontId="39" fillId="0" borderId="28" xfId="0" applyFont="1" applyBorder="1" applyAlignment="1">
      <alignment horizontal="center" vertical="top" wrapText="1"/>
    </xf>
    <xf numFmtId="0" fontId="39" fillId="0" borderId="28" xfId="0" applyFont="1" applyFill="1" applyBorder="1" applyAlignment="1">
      <alignment horizontal="center" vertical="top" wrapText="1"/>
    </xf>
    <xf numFmtId="0" fontId="0" fillId="0" borderId="28" xfId="0" applyFill="1" applyBorder="1" applyAlignment="1">
      <alignment horizontal="left" vertical="top" wrapText="1"/>
    </xf>
    <xf numFmtId="0" fontId="0" fillId="0" borderId="28" xfId="0" applyFill="1" applyBorder="1" applyAlignment="1">
      <alignment horizontal="right" vertical="top" wrapText="1"/>
    </xf>
    <xf numFmtId="0" fontId="0" fillId="0" borderId="29" xfId="0" applyBorder="1" applyAlignment="1">
      <alignment horizontal="left" vertical="top" wrapText="1"/>
    </xf>
    <xf numFmtId="0" fontId="39" fillId="0" borderId="30" xfId="0" applyFont="1" applyBorder="1" applyAlignment="1">
      <alignment horizontal="center" vertical="top" wrapText="1"/>
    </xf>
    <xf numFmtId="0" fontId="39" fillId="0" borderId="30" xfId="0" applyFont="1" applyFill="1" applyBorder="1" applyAlignment="1">
      <alignment horizontal="center" vertical="top" wrapText="1"/>
    </xf>
    <xf numFmtId="0" fontId="0" fillId="0" borderId="30" xfId="0" applyFill="1" applyBorder="1" applyAlignment="1">
      <alignment horizontal="left" vertical="top" wrapText="1"/>
    </xf>
    <xf numFmtId="0" fontId="0" fillId="0" borderId="30" xfId="0" applyFill="1" applyBorder="1" applyAlignment="1">
      <alignment horizontal="right" vertical="top" wrapText="1"/>
    </xf>
    <xf numFmtId="0" fontId="0" fillId="0" borderId="30" xfId="0" applyBorder="1" applyAlignment="1">
      <alignment horizontal="left" vertical="top" wrapText="1"/>
    </xf>
    <xf numFmtId="0" fontId="10" fillId="14" borderId="1" xfId="1" applyFill="1" applyBorder="1" applyAlignment="1" applyProtection="1">
      <alignment vertical="top"/>
    </xf>
    <xf numFmtId="0" fontId="40" fillId="11" borderId="1" xfId="0" applyFont="1" applyFill="1" applyBorder="1" applyAlignment="1">
      <alignment horizontal="center" vertical="top" wrapText="1"/>
    </xf>
    <xf numFmtId="0" fontId="39" fillId="0" borderId="0" xfId="0" applyFont="1" applyAlignment="1">
      <alignment horizontal="left" vertical="top" wrapText="1"/>
    </xf>
    <xf numFmtId="0" fontId="39" fillId="0" borderId="0" xfId="0" applyFont="1" applyBorder="1" applyAlignment="1">
      <alignment horizontal="left" vertical="top" wrapText="1"/>
    </xf>
    <xf numFmtId="0" fontId="0" fillId="0" borderId="0" xfId="0" applyBorder="1" applyAlignment="1">
      <alignment horizontal="right" vertical="top" wrapText="1"/>
    </xf>
    <xf numFmtId="0" fontId="0" fillId="0" borderId="0" xfId="0" applyBorder="1" applyAlignment="1">
      <alignment horizontal="center" vertical="top" wrapText="1"/>
    </xf>
    <xf numFmtId="0" fontId="41" fillId="0" borderId="0" xfId="0" applyFont="1" applyBorder="1" applyAlignment="1">
      <alignment horizontal="center" vertical="top" wrapText="1"/>
    </xf>
    <xf numFmtId="0" fontId="41" fillId="0" borderId="0" xfId="0" applyFont="1" applyAlignment="1">
      <alignment horizontal="center" vertical="top" wrapText="1"/>
    </xf>
    <xf numFmtId="167" fontId="39" fillId="0" borderId="1" xfId="0" applyNumberFormat="1" applyFont="1" applyFill="1" applyBorder="1" applyAlignment="1">
      <alignment horizontal="left" vertical="top" wrapText="1"/>
    </xf>
    <xf numFmtId="167" fontId="10" fillId="15" borderId="31" xfId="1" applyNumberFormat="1" applyFill="1" applyBorder="1" applyAlignment="1" applyProtection="1">
      <alignment horizontal="right"/>
      <protection locked="0"/>
    </xf>
    <xf numFmtId="0" fontId="0" fillId="0" borderId="0" xfId="0" quotePrefix="1" applyAlignment="1">
      <alignment horizontal="left" vertical="top" wrapText="1"/>
    </xf>
    <xf numFmtId="0" fontId="2" fillId="3" borderId="0" xfId="0" applyFont="1" applyFill="1"/>
    <xf numFmtId="0" fontId="1" fillId="3" borderId="1" xfId="0" applyFont="1" applyFill="1" applyBorder="1" applyAlignment="1">
      <alignment horizontal="center" vertical="center"/>
    </xf>
    <xf numFmtId="0" fontId="1" fillId="3" borderId="1" xfId="0" applyFont="1" applyFill="1" applyBorder="1"/>
    <xf numFmtId="0" fontId="2" fillId="3" borderId="1" xfId="0" applyFont="1" applyFill="1" applyBorder="1" applyAlignment="1">
      <alignment horizontal="center" vertical="center"/>
    </xf>
    <xf numFmtId="0" fontId="2" fillId="3" borderId="1" xfId="0" applyFont="1" applyFill="1" applyBorder="1"/>
    <xf numFmtId="9" fontId="2" fillId="3" borderId="0" xfId="0" applyNumberFormat="1" applyFont="1" applyFill="1"/>
    <xf numFmtId="0" fontId="2" fillId="3" borderId="1" xfId="0" applyFont="1" applyFill="1" applyBorder="1" applyAlignment="1">
      <alignment vertical="center" wrapText="1"/>
    </xf>
    <xf numFmtId="0" fontId="3" fillId="3" borderId="0" xfId="0" applyFont="1" applyFill="1" applyAlignment="1">
      <alignment vertical="center" wrapText="1"/>
    </xf>
    <xf numFmtId="0" fontId="0" fillId="3" borderId="0" xfId="0" applyFill="1"/>
    <xf numFmtId="0" fontId="4" fillId="3" borderId="0" xfId="0" applyFont="1" applyFill="1" applyAlignment="1">
      <alignment horizontal="right" vertical="center"/>
    </xf>
    <xf numFmtId="0" fontId="3" fillId="3" borderId="0" xfId="0" applyFont="1" applyFill="1" applyAlignment="1">
      <alignment vertical="center"/>
    </xf>
    <xf numFmtId="0" fontId="5" fillId="3" borderId="0" xfId="0" applyFont="1" applyFill="1" applyAlignment="1">
      <alignment vertical="center"/>
    </xf>
    <xf numFmtId="167" fontId="1" fillId="3" borderId="1" xfId="0" applyNumberFormat="1" applyFont="1" applyFill="1" applyBorder="1" applyAlignment="1">
      <alignment horizontal="center" vertical="center"/>
    </xf>
    <xf numFmtId="0" fontId="1" fillId="2" borderId="0" xfId="0" applyFont="1" applyFill="1" applyAlignment="1">
      <alignment horizontal="left"/>
    </xf>
    <xf numFmtId="0" fontId="1" fillId="2" borderId="0" xfId="0" applyFont="1" applyFill="1" applyAlignment="1">
      <alignment horizontal="right" vertical="center"/>
    </xf>
    <xf numFmtId="0" fontId="1" fillId="2" borderId="0" xfId="0" applyFont="1" applyFill="1" applyAlignment="1">
      <alignment horizontal="left"/>
    </xf>
    <xf numFmtId="0" fontId="2" fillId="2" borderId="0" xfId="0" applyFont="1" applyFill="1" applyAlignment="1">
      <alignment horizontal="left" vertical="top"/>
    </xf>
    <xf numFmtId="0" fontId="7" fillId="3" borderId="0" xfId="0" applyFont="1" applyFill="1" applyAlignment="1">
      <alignment horizontal="center"/>
    </xf>
    <xf numFmtId="0" fontId="6" fillId="2" borderId="0" xfId="0" applyFont="1" applyFill="1" applyAlignment="1">
      <alignment horizontal="center"/>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 fillId="16" borderId="1" xfId="0" applyFont="1" applyFill="1" applyBorder="1" applyAlignment="1">
      <alignment horizontal="center" vertic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20" borderId="1" xfId="0" applyFont="1" applyFill="1" applyBorder="1" applyAlignment="1">
      <alignment horizontal="center" vertical="center"/>
    </xf>
    <xf numFmtId="0" fontId="1" fillId="18" borderId="1" xfId="0" applyFont="1" applyFill="1" applyBorder="1" applyAlignment="1">
      <alignment horizontal="center" vertical="center"/>
    </xf>
    <xf numFmtId="0" fontId="1" fillId="17" borderId="1" xfId="0" applyFont="1" applyFill="1" applyBorder="1" applyAlignment="1">
      <alignment horizontal="center" vertical="center"/>
    </xf>
    <xf numFmtId="0" fontId="1" fillId="19" borderId="1" xfId="0" applyFont="1" applyFill="1" applyBorder="1" applyAlignment="1">
      <alignment horizontal="center" vertical="center"/>
    </xf>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13" fillId="0" borderId="1" xfId="0" applyFont="1" applyBorder="1" applyAlignment="1">
      <alignment horizontal="left" vertical="top" wrapText="1"/>
    </xf>
    <xf numFmtId="0" fontId="15" fillId="0" borderId="1" xfId="0" applyFont="1" applyBorder="1" applyAlignment="1">
      <alignment horizontal="left" vertical="top" wrapText="1"/>
    </xf>
    <xf numFmtId="0" fontId="43" fillId="0" borderId="0" xfId="0" applyFont="1" applyBorder="1" applyAlignment="1">
      <alignment horizontal="center" vertical="center" wrapText="1"/>
    </xf>
    <xf numFmtId="0" fontId="43" fillId="0" borderId="11" xfId="0" applyFont="1" applyBorder="1" applyAlignment="1">
      <alignment horizontal="center" vertical="center" wrapText="1"/>
    </xf>
    <xf numFmtId="0" fontId="44" fillId="0" borderId="0" xfId="0" applyFont="1" applyBorder="1" applyAlignment="1">
      <alignment horizontal="center" vertical="center" wrapText="1"/>
    </xf>
    <xf numFmtId="0" fontId="44" fillId="0" borderId="11" xfId="0" applyFont="1" applyBorder="1" applyAlignment="1">
      <alignment horizontal="center" vertical="center" wrapText="1"/>
    </xf>
    <xf numFmtId="0" fontId="0" fillId="0" borderId="0" xfId="0"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1" fillId="0" borderId="0" xfId="0" applyFont="1" applyBorder="1" applyAlignment="1">
      <alignment horizontal="left" vertical="top" wrapText="1"/>
    </xf>
    <xf numFmtId="0" fontId="11" fillId="0" borderId="16" xfId="0" applyFont="1" applyBorder="1" applyAlignment="1">
      <alignment horizontal="left" vertical="top" wrapText="1"/>
    </xf>
    <xf numFmtId="164" fontId="13" fillId="0" borderId="17" xfId="0" applyNumberFormat="1" applyFont="1" applyBorder="1" applyAlignment="1">
      <alignment horizontal="right" vertical="top" wrapText="1"/>
    </xf>
    <xf numFmtId="165" fontId="13" fillId="0" borderId="17" xfId="0" applyNumberFormat="1" applyFont="1" applyBorder="1" applyAlignment="1">
      <alignment horizontal="left" vertical="top" wrapText="1"/>
    </xf>
    <xf numFmtId="165" fontId="13" fillId="0" borderId="3" xfId="0" applyNumberFormat="1" applyFont="1" applyBorder="1" applyAlignment="1">
      <alignment horizontal="left" vertical="top" wrapText="1"/>
    </xf>
    <xf numFmtId="0" fontId="14" fillId="0" borderId="1" xfId="0" applyFont="1" applyBorder="1" applyAlignment="1">
      <alignment horizontal="left" vertical="top" wrapText="1"/>
    </xf>
    <xf numFmtId="0" fontId="39" fillId="0" borderId="0" xfId="0" applyFont="1" applyAlignment="1">
      <alignment horizontal="center" vertical="top" wrapText="1"/>
    </xf>
    <xf numFmtId="0" fontId="42" fillId="0" borderId="0" xfId="0" applyFont="1" applyAlignment="1">
      <alignment horizontal="center" vertical="top" wrapText="1"/>
    </xf>
    <xf numFmtId="0" fontId="15" fillId="0" borderId="6" xfId="0" applyFont="1" applyBorder="1" applyAlignment="1">
      <alignment horizontal="left" vertical="top" wrapText="1"/>
    </xf>
    <xf numFmtId="0" fontId="14" fillId="0" borderId="0" xfId="0" applyFont="1" applyBorder="1" applyAlignment="1">
      <alignment horizontal="left" vertical="top" wrapText="1"/>
    </xf>
    <xf numFmtId="166" fontId="15" fillId="0" borderId="0" xfId="0" applyNumberFormat="1" applyFont="1" applyBorder="1" applyAlignment="1">
      <alignment horizontal="left" vertical="top" wrapText="1"/>
    </xf>
    <xf numFmtId="0" fontId="17" fillId="0" borderId="18" xfId="0" applyFont="1" applyBorder="1" applyAlignment="1">
      <alignment horizontal="left" vertical="center" wrapText="1"/>
    </xf>
    <xf numFmtId="0" fontId="17" fillId="0" borderId="19" xfId="0" applyFont="1" applyBorder="1" applyAlignment="1">
      <alignment horizontal="left"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9" fillId="0" borderId="19" xfId="0" quotePrefix="1" applyFont="1" applyBorder="1" applyAlignment="1">
      <alignment horizontal="center"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9" fontId="20" fillId="0" borderId="19" xfId="0" applyNumberFormat="1" applyFont="1" applyBorder="1" applyAlignment="1">
      <alignment horizontal="center" vertical="center" wrapText="1"/>
    </xf>
    <xf numFmtId="9" fontId="20" fillId="0" borderId="22" xfId="0" applyNumberFormat="1" applyFont="1" applyBorder="1" applyAlignment="1">
      <alignment horizontal="center" vertical="center" wrapText="1"/>
    </xf>
    <xf numFmtId="0" fontId="24" fillId="10" borderId="12"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4" xfId="0" applyFont="1" applyFill="1" applyBorder="1" applyAlignment="1">
      <alignment horizontal="center" vertical="center" wrapText="1"/>
    </xf>
    <xf numFmtId="0" fontId="27" fillId="11" borderId="0" xfId="0" applyFont="1" applyFill="1" applyBorder="1" applyAlignment="1">
      <alignment horizontal="center" vertical="center" textRotation="255" wrapText="1"/>
    </xf>
    <xf numFmtId="0" fontId="30" fillId="11" borderId="0" xfId="0" applyFont="1" applyFill="1" applyBorder="1" applyAlignment="1">
      <alignment horizontal="right" vertical="center" wrapText="1"/>
    </xf>
    <xf numFmtId="0" fontId="2" fillId="3" borderId="33" xfId="0" applyFont="1" applyFill="1" applyBorder="1" applyProtection="1">
      <protection locked="0"/>
    </xf>
    <xf numFmtId="0" fontId="2" fillId="3" borderId="32" xfId="0" applyFont="1" applyFill="1" applyBorder="1" applyProtection="1">
      <protection locked="0"/>
    </xf>
    <xf numFmtId="0" fontId="2" fillId="3" borderId="35" xfId="0" applyFont="1" applyFill="1" applyBorder="1" applyProtection="1">
      <protection locked="0"/>
    </xf>
    <xf numFmtId="0" fontId="2" fillId="3" borderId="34" xfId="0" applyFont="1" applyFill="1" applyBorder="1" applyProtection="1">
      <protection locked="0"/>
    </xf>
    <xf numFmtId="9" fontId="2" fillId="3" borderId="1" xfId="0" applyNumberFormat="1" applyFont="1" applyFill="1" applyBorder="1" applyAlignment="1" applyProtection="1">
      <alignment horizontal="center" vertical="center"/>
      <protection locked="0"/>
    </xf>
  </cellXfs>
  <cellStyles count="2">
    <cellStyle name="Normal" xfId="0" builtinId="0"/>
    <cellStyle name="Normal_TRL Steps" xfId="1"/>
  </cellStyles>
  <dxfs count="56">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16" fmlaLink="D7" fmlaRange="$V$7:$V$14" sel="0" val="0"/>
</file>

<file path=xl/ctrlProps/ctrlProp2.xml><?xml version="1.0" encoding="utf-8"?>
<formControlPr xmlns="http://schemas.microsoft.com/office/spreadsheetml/2009/9/main" objectType="Drop" dropLines="3" dropStyle="combo" dx="16" fmlaLink="D9" fmlaRange="$Z$7:$Z$9" sel="0" val="0"/>
</file>

<file path=xl/ctrlProps/ctrlProp3.xml><?xml version="1.0" encoding="utf-8"?>
<formControlPr xmlns="http://schemas.microsoft.com/office/spreadsheetml/2009/9/main" objectType="Drop" dropStyle="combo" dx="16" fmlaLink="E7" fmlaRange="$W$7:$W$14" sel="0" val="0"/>
</file>

<file path=xl/ctrlProps/ctrlProp4.xml><?xml version="1.0" encoding="utf-8"?>
<formControlPr xmlns="http://schemas.microsoft.com/office/spreadsheetml/2009/9/main" objectType="Drop" dropLines="3" dropStyle="combo" dx="16" fmlaLink="E9" fmlaRange="$AA$7:$AA$9" sel="0" val="0"/>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9525</xdr:rowOff>
        </xdr:from>
        <xdr:to>
          <xdr:col>3</xdr:col>
          <xdr:colOff>0</xdr:colOff>
          <xdr:row>6</xdr:row>
          <xdr:rowOff>142875</xdr:rowOff>
        </xdr:to>
        <xdr:sp macro="" textlink="">
          <xdr:nvSpPr>
            <xdr:cNvPr id="5121" name="Drop Down 1" hidden="1">
              <a:extLst>
                <a:ext uri="{63B3BB69-23CF-44E3-9099-C40C66FF867C}">
                  <a14:compatExt spid="_x0000_s512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9525</xdr:rowOff>
        </xdr:from>
        <xdr:to>
          <xdr:col>3</xdr:col>
          <xdr:colOff>0</xdr:colOff>
          <xdr:row>8</xdr:row>
          <xdr:rowOff>142875</xdr:rowOff>
        </xdr:to>
        <xdr:sp macro="" textlink="">
          <xdr:nvSpPr>
            <xdr:cNvPr id="5122" name="Drop Down 2" hidden="1">
              <a:extLst>
                <a:ext uri="{63B3BB69-23CF-44E3-9099-C40C66FF867C}">
                  <a14:compatExt spid="_x0000_s5122"/>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9525</xdr:rowOff>
        </xdr:from>
        <xdr:to>
          <xdr:col>4</xdr:col>
          <xdr:colOff>0</xdr:colOff>
          <xdr:row>6</xdr:row>
          <xdr:rowOff>142875</xdr:rowOff>
        </xdr:to>
        <xdr:sp macro="" textlink="">
          <xdr:nvSpPr>
            <xdr:cNvPr id="5134" name="Drop Down 14" hidden="1">
              <a:extLst>
                <a:ext uri="{63B3BB69-23CF-44E3-9099-C40C66FF867C}">
                  <a14:compatExt spid="_x0000_s5134"/>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xdr:row>
          <xdr:rowOff>9525</xdr:rowOff>
        </xdr:from>
        <xdr:to>
          <xdr:col>4</xdr:col>
          <xdr:colOff>0</xdr:colOff>
          <xdr:row>8</xdr:row>
          <xdr:rowOff>142875</xdr:rowOff>
        </xdr:to>
        <xdr:sp macro="" textlink="">
          <xdr:nvSpPr>
            <xdr:cNvPr id="5135" name="Drop Down 15" hidden="1">
              <a:extLst>
                <a:ext uri="{63B3BB69-23CF-44E3-9099-C40C66FF867C}">
                  <a14:compatExt spid="_x0000_s513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390525</xdr:colOff>
      <xdr:row>27</xdr:row>
      <xdr:rowOff>133350</xdr:rowOff>
    </xdr:from>
    <xdr:to>
      <xdr:col>7</xdr:col>
      <xdr:colOff>1600200</xdr:colOff>
      <xdr:row>41</xdr:row>
      <xdr:rowOff>152400</xdr:rowOff>
    </xdr:to>
    <xdr:sp macro="" textlink="">
      <xdr:nvSpPr>
        <xdr:cNvPr id="2" name="AutoShape 1"/>
        <xdr:cNvSpPr>
          <a:spLocks noChangeArrowheads="1"/>
        </xdr:cNvSpPr>
      </xdr:nvSpPr>
      <xdr:spPr bwMode="auto">
        <a:xfrm rot="-5400000">
          <a:off x="1485900" y="9277350"/>
          <a:ext cx="4848225" cy="12096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4603 h 21600"/>
            <a:gd name="T14" fmla="*/ 19721 w 21600"/>
            <a:gd name="T15" fmla="*/ 16997 h 21600"/>
          </a:gdLst>
          <a:ahLst/>
          <a:cxnLst>
            <a:cxn ang="T8">
              <a:pos x="T0" y="T1"/>
            </a:cxn>
            <a:cxn ang="T9">
              <a:pos x="T2" y="T3"/>
            </a:cxn>
            <a:cxn ang="T10">
              <a:pos x="T4" y="T5"/>
            </a:cxn>
            <a:cxn ang="T11">
              <a:pos x="T6" y="T7"/>
            </a:cxn>
          </a:cxnLst>
          <a:rect l="T12" t="T13" r="T14" b="T15"/>
          <a:pathLst>
            <a:path w="21600" h="21600">
              <a:moveTo>
                <a:pt x="18325" y="0"/>
              </a:moveTo>
              <a:lnTo>
                <a:pt x="18325" y="4603"/>
              </a:lnTo>
              <a:lnTo>
                <a:pt x="3375" y="4603"/>
              </a:lnTo>
              <a:lnTo>
                <a:pt x="3375" y="16997"/>
              </a:lnTo>
              <a:lnTo>
                <a:pt x="18325" y="16997"/>
              </a:lnTo>
              <a:lnTo>
                <a:pt x="18325" y="21600"/>
              </a:lnTo>
              <a:lnTo>
                <a:pt x="21600" y="10800"/>
              </a:lnTo>
              <a:close/>
            </a:path>
            <a:path w="21600" h="21600">
              <a:moveTo>
                <a:pt x="1350" y="4603"/>
              </a:moveTo>
              <a:lnTo>
                <a:pt x="1350" y="16997"/>
              </a:lnTo>
              <a:lnTo>
                <a:pt x="2700" y="16997"/>
              </a:lnTo>
              <a:lnTo>
                <a:pt x="2700" y="4603"/>
              </a:lnTo>
              <a:close/>
            </a:path>
            <a:path w="21600" h="21600">
              <a:moveTo>
                <a:pt x="0" y="4603"/>
              </a:moveTo>
              <a:lnTo>
                <a:pt x="0" y="16997"/>
              </a:lnTo>
              <a:lnTo>
                <a:pt x="675" y="16997"/>
              </a:lnTo>
              <a:lnTo>
                <a:pt x="675" y="4603"/>
              </a:lnTo>
              <a:close/>
            </a:path>
          </a:pathLst>
        </a:custGeom>
        <a:gradFill rotWithShape="1">
          <a:gsLst>
            <a:gs pos="0">
              <a:srgbClr val="FF0000">
                <a:alpha val="79999"/>
              </a:srgbClr>
            </a:gs>
            <a:gs pos="100000">
              <a:srgbClr val="006600"/>
            </a:gs>
          </a:gsLst>
          <a:lin ang="0" scaled="1"/>
        </a:gradFill>
        <a:ln w="9525">
          <a:solidFill>
            <a:srgbClr val="000000"/>
          </a:solidFill>
          <a:miter lim="800000"/>
          <a:headEnd/>
          <a:tailEnd/>
        </a:ln>
        <a:effectLst>
          <a:glow rad="228600">
            <a:schemeClr val="accent3">
              <a:satMod val="175000"/>
              <a:alpha val="40000"/>
            </a:schemeClr>
          </a:glow>
          <a:outerShdw blurRad="76200" dir="18900000" sy="23000" kx="-1200000" algn="bl" rotWithShape="0">
            <a:prstClr val="black">
              <a:alpha val="20000"/>
            </a:prstClr>
          </a:outerShdw>
        </a:effectLst>
      </xdr:spPr>
      <xdr:txBody>
        <a:bodyPr/>
        <a:lstStyle/>
        <a:p>
          <a:endParaRPr lang="en-US"/>
        </a:p>
      </xdr:txBody>
    </xdr:sp>
    <xdr:clientData/>
  </xdr:twoCellAnchor>
  <mc:AlternateContent xmlns:mc="http://schemas.openxmlformats.org/markup-compatibility/2006">
    <mc:Choice xmlns:a14="http://schemas.microsoft.com/office/drawing/2010/main" Requires="a14">
      <xdr:twoCellAnchor>
        <xdr:from>
          <xdr:col>7</xdr:col>
          <xdr:colOff>638175</xdr:colOff>
          <xdr:row>1</xdr:row>
          <xdr:rowOff>76200</xdr:rowOff>
        </xdr:from>
        <xdr:to>
          <xdr:col>7</xdr:col>
          <xdr:colOff>1657350</xdr:colOff>
          <xdr:row>7</xdr:row>
          <xdr:rowOff>95250</xdr:rowOff>
        </xdr:to>
        <xdr:sp macro="" textlink="">
          <xdr:nvSpPr>
            <xdr:cNvPr id="8194" name="Object 2" hidden="1">
              <a:extLst>
                <a:ext uri="{63B3BB69-23CF-44E3-9099-C40C66FF867C}">
                  <a14:compatExt spid="_x0000_s819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Penghitungan%20TKT_farmas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T Farmasi"/>
      <sheetName val="Display TKT"/>
      <sheetName val="Penjelasan TKT"/>
    </sheetNames>
    <sheetDataSet>
      <sheetData sheetId="0">
        <row r="11">
          <cell r="Q11">
            <v>0.8</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A21"/>
  <sheetViews>
    <sheetView workbookViewId="0">
      <selection activeCell="E5" sqref="E5:E14"/>
    </sheetView>
  </sheetViews>
  <sheetFormatPr defaultColWidth="0" defaultRowHeight="15" customHeight="1" zeroHeight="1"/>
  <cols>
    <col min="1" max="1" width="3.85546875" bestFit="1" customWidth="1"/>
    <col min="2" max="2" width="9.140625" customWidth="1"/>
    <col min="3" max="3" width="34.28515625" bestFit="1" customWidth="1"/>
    <col min="4" max="4" width="4.140625" customWidth="1"/>
    <col min="5" max="5" width="65.140625" customWidth="1"/>
    <col min="6" max="6" width="9.140625" customWidth="1"/>
    <col min="7" max="16384" width="9.140625" hidden="1"/>
  </cols>
  <sheetData>
    <row r="1" spans="1:27" ht="15" customHeight="1">
      <c r="A1" s="2"/>
      <c r="B1" s="2"/>
      <c r="C1" s="2"/>
      <c r="D1" s="2"/>
      <c r="E1" s="2"/>
      <c r="F1" s="2"/>
    </row>
    <row r="2" spans="1:27" ht="20.25">
      <c r="A2" s="123" t="s">
        <v>119</v>
      </c>
      <c r="B2" s="123"/>
      <c r="C2" s="123"/>
      <c r="D2" s="123"/>
      <c r="E2" s="123"/>
      <c r="F2" s="123"/>
    </row>
    <row r="3" spans="1:27" ht="15.75">
      <c r="A3" s="3"/>
      <c r="B3" s="3"/>
      <c r="C3" s="3"/>
      <c r="D3" s="3"/>
      <c r="E3" s="3"/>
      <c r="F3" s="2"/>
    </row>
    <row r="4" spans="1:27" ht="16.5" thickBot="1">
      <c r="A4" s="121"/>
      <c r="B4" s="121"/>
      <c r="C4" s="121"/>
      <c r="D4" s="119"/>
      <c r="E4" s="3"/>
      <c r="F4" s="2"/>
    </row>
    <row r="5" spans="1:27" ht="16.5" thickBot="1">
      <c r="A5" s="3">
        <v>1</v>
      </c>
      <c r="B5" s="122" t="s">
        <v>121</v>
      </c>
      <c r="C5" s="122"/>
      <c r="D5" s="120" t="s">
        <v>149</v>
      </c>
      <c r="E5" s="174"/>
      <c r="F5" s="2"/>
    </row>
    <row r="6" spans="1:27" ht="16.5" thickBot="1">
      <c r="A6" s="3">
        <v>2</v>
      </c>
      <c r="B6" s="3" t="s">
        <v>122</v>
      </c>
      <c r="C6" s="3"/>
      <c r="D6" s="120" t="s">
        <v>149</v>
      </c>
      <c r="E6" s="175"/>
      <c r="F6" s="2"/>
    </row>
    <row r="7" spans="1:27" ht="16.5" thickBot="1">
      <c r="A7" s="3">
        <v>3</v>
      </c>
      <c r="B7" s="3" t="s">
        <v>123</v>
      </c>
      <c r="C7" s="3"/>
      <c r="D7" s="120" t="s">
        <v>149</v>
      </c>
      <c r="E7" s="176"/>
      <c r="F7" s="2"/>
      <c r="L7" t="s">
        <v>128</v>
      </c>
      <c r="W7" t="s">
        <v>53</v>
      </c>
      <c r="AA7" t="s">
        <v>54</v>
      </c>
    </row>
    <row r="8" spans="1:27" ht="15.75" customHeight="1" thickBot="1">
      <c r="A8" s="4">
        <v>4</v>
      </c>
      <c r="B8" s="4" t="s">
        <v>124</v>
      </c>
      <c r="C8" s="3"/>
      <c r="D8" s="120" t="s">
        <v>149</v>
      </c>
      <c r="E8" s="175"/>
      <c r="F8" s="2"/>
      <c r="L8" t="s">
        <v>129</v>
      </c>
      <c r="W8" t="s">
        <v>56</v>
      </c>
      <c r="AA8" t="s">
        <v>57</v>
      </c>
    </row>
    <row r="9" spans="1:27" ht="16.5" thickBot="1">
      <c r="A9" s="3">
        <v>5</v>
      </c>
      <c r="B9" s="3" t="s">
        <v>125</v>
      </c>
      <c r="C9" s="3"/>
      <c r="D9" s="120" t="s">
        <v>149</v>
      </c>
      <c r="E9" s="176"/>
      <c r="F9" s="2"/>
      <c r="L9" t="s">
        <v>130</v>
      </c>
      <c r="W9" t="s">
        <v>59</v>
      </c>
      <c r="AA9" t="s">
        <v>60</v>
      </c>
    </row>
    <row r="10" spans="1:27" ht="16.5" thickBot="1">
      <c r="A10" s="3">
        <v>6</v>
      </c>
      <c r="B10" s="3" t="s">
        <v>126</v>
      </c>
      <c r="C10" s="3"/>
      <c r="D10" s="120" t="s">
        <v>149</v>
      </c>
      <c r="E10" s="175"/>
      <c r="F10" s="2"/>
      <c r="L10" t="s">
        <v>131</v>
      </c>
      <c r="W10" t="s">
        <v>62</v>
      </c>
    </row>
    <row r="11" spans="1:27" ht="32.25" customHeight="1" thickBot="1">
      <c r="A11" s="4">
        <v>7</v>
      </c>
      <c r="B11" s="4" t="s">
        <v>79</v>
      </c>
      <c r="C11" s="3"/>
      <c r="D11" s="120" t="s">
        <v>149</v>
      </c>
      <c r="E11" s="176"/>
      <c r="F11" s="2"/>
      <c r="L11" t="s">
        <v>132</v>
      </c>
      <c r="W11" t="s">
        <v>66</v>
      </c>
    </row>
    <row r="12" spans="1:27" ht="16.5" thickBot="1">
      <c r="A12" s="3">
        <v>8</v>
      </c>
      <c r="B12" s="3" t="s">
        <v>127</v>
      </c>
      <c r="C12" s="3"/>
      <c r="D12" s="120" t="s">
        <v>149</v>
      </c>
      <c r="E12" s="175"/>
      <c r="F12" s="2"/>
      <c r="L12" t="s">
        <v>133</v>
      </c>
      <c r="W12" t="s">
        <v>68</v>
      </c>
    </row>
    <row r="13" spans="1:27" ht="16.5" thickBot="1">
      <c r="A13" s="3">
        <v>9</v>
      </c>
      <c r="B13" s="3" t="s">
        <v>75</v>
      </c>
      <c r="C13" s="3"/>
      <c r="D13" s="120" t="s">
        <v>149</v>
      </c>
      <c r="E13" s="175"/>
      <c r="F13" s="2"/>
      <c r="W13" t="s">
        <v>70</v>
      </c>
    </row>
    <row r="14" spans="1:27" ht="16.5" thickBot="1">
      <c r="A14" s="3">
        <v>10</v>
      </c>
      <c r="B14" s="3" t="s">
        <v>77</v>
      </c>
      <c r="C14" s="3"/>
      <c r="D14" s="120" t="s">
        <v>149</v>
      </c>
      <c r="E14" s="177"/>
      <c r="F14" s="2"/>
      <c r="W14" t="s">
        <v>74</v>
      </c>
    </row>
    <row r="15" spans="1:27">
      <c r="A15" s="2"/>
      <c r="B15" s="2"/>
      <c r="C15" s="2"/>
      <c r="D15" s="2"/>
      <c r="E15" s="2"/>
      <c r="F15" s="2"/>
    </row>
    <row r="16" spans="1:27" ht="15" hidden="1" customHeight="1"/>
    <row r="17" ht="15" hidden="1" customHeight="1"/>
    <row r="18" ht="15" hidden="1" customHeight="1"/>
    <row r="19" ht="15" hidden="1" customHeight="1"/>
    <row r="20" ht="15" hidden="1" customHeight="1"/>
    <row r="21" ht="15" hidden="1" customHeight="1"/>
  </sheetData>
  <sheetProtection algorithmName="SHA-512" hashValue="dlokq7Eb/CqXqHA55G4SAsjDScAD1jJP8cSsaUzE7kUABctSwu1jVTK49uz2M6mB8ebDEE1dznvRBWa4hc6iUQ==" saltValue="HasgWDNo/NE/MUI5iCIhfw==" spinCount="100000" sheet="1" objects="1" scenarios="1"/>
  <mergeCells count="3">
    <mergeCell ref="A4:C4"/>
    <mergeCell ref="B5:C5"/>
    <mergeCell ref="A2:F2"/>
  </mergeCells>
  <dataValidations count="1">
    <dataValidation type="textLength" allowBlank="1" showInputMessage="1" showErrorMessage="1" errorTitle="Peringatan" error="Isian tidak sesuai ketentuan (angka 10 digit)" sqref="E10">
      <formula1>10</formula1>
      <formula2>10</formula2>
    </dataValidation>
  </dataValidations>
  <pageMargins left="0.7" right="0.7" top="0.75" bottom="0.75" header="0.3" footer="0.3"/>
  <pageSetup paperSize="9"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rop Down 1">
              <controlPr defaultSize="0" autoLine="0" autoPict="0">
                <anchor moveWithCells="1">
                  <from>
                    <xdr:col>3</xdr:col>
                    <xdr:colOff>0</xdr:colOff>
                    <xdr:row>6</xdr:row>
                    <xdr:rowOff>9525</xdr:rowOff>
                  </from>
                  <to>
                    <xdr:col>3</xdr:col>
                    <xdr:colOff>0</xdr:colOff>
                    <xdr:row>6</xdr:row>
                    <xdr:rowOff>142875</xdr:rowOff>
                  </to>
                </anchor>
              </controlPr>
            </control>
          </mc:Choice>
        </mc:AlternateContent>
        <mc:AlternateContent xmlns:mc="http://schemas.openxmlformats.org/markup-compatibility/2006">
          <mc:Choice Requires="x14">
            <control shapeId="5122" r:id="rId5" name="Drop Down 2">
              <controlPr defaultSize="0" autoLine="0" autoPict="0">
                <anchor moveWithCells="1">
                  <from>
                    <xdr:col>3</xdr:col>
                    <xdr:colOff>0</xdr:colOff>
                    <xdr:row>8</xdr:row>
                    <xdr:rowOff>9525</xdr:rowOff>
                  </from>
                  <to>
                    <xdr:col>3</xdr:col>
                    <xdr:colOff>0</xdr:colOff>
                    <xdr:row>8</xdr:row>
                    <xdr:rowOff>142875</xdr:rowOff>
                  </to>
                </anchor>
              </controlPr>
            </control>
          </mc:Choice>
        </mc:AlternateContent>
        <mc:AlternateContent xmlns:mc="http://schemas.openxmlformats.org/markup-compatibility/2006">
          <mc:Choice Requires="x14">
            <control shapeId="5134" r:id="rId6" name="Drop Down 14">
              <controlPr defaultSize="0" autoLine="0" autoPict="0">
                <anchor moveWithCells="1">
                  <from>
                    <xdr:col>4</xdr:col>
                    <xdr:colOff>0</xdr:colOff>
                    <xdr:row>6</xdr:row>
                    <xdr:rowOff>9525</xdr:rowOff>
                  </from>
                  <to>
                    <xdr:col>4</xdr:col>
                    <xdr:colOff>0</xdr:colOff>
                    <xdr:row>6</xdr:row>
                    <xdr:rowOff>142875</xdr:rowOff>
                  </to>
                </anchor>
              </controlPr>
            </control>
          </mc:Choice>
        </mc:AlternateContent>
        <mc:AlternateContent xmlns:mc="http://schemas.openxmlformats.org/markup-compatibility/2006">
          <mc:Choice Requires="x14">
            <control shapeId="5135" r:id="rId7" name="Drop Down 15">
              <controlPr defaultSize="0" autoLine="0" autoPict="0">
                <anchor moveWithCells="1">
                  <from>
                    <xdr:col>4</xdr:col>
                    <xdr:colOff>0</xdr:colOff>
                    <xdr:row>8</xdr:row>
                    <xdr:rowOff>9525</xdr:rowOff>
                  </from>
                  <to>
                    <xdr:col>4</xdr:col>
                    <xdr:colOff>0</xdr:colOff>
                    <xdr:row>8</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21"/>
  <sheetViews>
    <sheetView topLeftCell="A4" workbookViewId="0">
      <selection activeCell="E20" activeCellId="8" sqref="E5:E10 E12 E13 E14 E16 E17 E18 E19 E20"/>
    </sheetView>
  </sheetViews>
  <sheetFormatPr defaultColWidth="0" defaultRowHeight="15" customHeight="1" zeroHeight="1"/>
  <cols>
    <col min="1" max="1" width="3.85546875" bestFit="1" customWidth="1"/>
    <col min="2" max="2" width="9.140625" customWidth="1"/>
    <col min="3" max="3" width="34.28515625" bestFit="1" customWidth="1"/>
    <col min="4" max="4" width="3" customWidth="1"/>
    <col min="5" max="5" width="65.140625" customWidth="1"/>
    <col min="6" max="6" width="9.140625" customWidth="1"/>
    <col min="7" max="16384" width="9.140625" hidden="1"/>
  </cols>
  <sheetData>
    <row r="1" spans="1:27" s="2" customFormat="1"/>
    <row r="2" spans="1:27" ht="20.25">
      <c r="A2" s="123" t="s">
        <v>49</v>
      </c>
      <c r="B2" s="123"/>
      <c r="C2" s="123"/>
      <c r="D2" s="123"/>
      <c r="E2" s="123"/>
      <c r="F2" s="123"/>
    </row>
    <row r="3" spans="1:27" ht="15.75">
      <c r="A3" s="3"/>
      <c r="B3" s="3"/>
      <c r="C3" s="3"/>
      <c r="D3" s="3"/>
      <c r="E3" s="3"/>
      <c r="F3" s="2"/>
    </row>
    <row r="4" spans="1:27" ht="16.5" thickBot="1">
      <c r="A4" s="121" t="s">
        <v>120</v>
      </c>
      <c r="B4" s="121"/>
      <c r="C4" s="121"/>
      <c r="D4" s="119"/>
      <c r="E4" s="3"/>
      <c r="F4" s="2"/>
    </row>
    <row r="5" spans="1:27" ht="16.5" thickBot="1">
      <c r="A5" s="3">
        <v>1</v>
      </c>
      <c r="B5" s="3" t="s">
        <v>50</v>
      </c>
      <c r="C5" s="3"/>
      <c r="D5" s="120" t="s">
        <v>149</v>
      </c>
      <c r="E5" s="175"/>
      <c r="F5" s="2"/>
    </row>
    <row r="6" spans="1:27" ht="16.5" thickBot="1">
      <c r="A6" s="3">
        <v>2</v>
      </c>
      <c r="B6" s="3" t="s">
        <v>51</v>
      </c>
      <c r="C6" s="3"/>
      <c r="D6" s="120" t="s">
        <v>149</v>
      </c>
      <c r="E6" s="175"/>
      <c r="F6" s="2"/>
    </row>
    <row r="7" spans="1:27" ht="16.5" thickBot="1">
      <c r="A7" s="3">
        <v>3</v>
      </c>
      <c r="B7" s="3" t="s">
        <v>52</v>
      </c>
      <c r="C7" s="3"/>
      <c r="D7" s="120" t="s">
        <v>149</v>
      </c>
      <c r="E7" s="174"/>
      <c r="F7" s="2"/>
      <c r="W7" t="s">
        <v>53</v>
      </c>
      <c r="AA7" t="s">
        <v>54</v>
      </c>
    </row>
    <row r="8" spans="1:27" ht="34.5" customHeight="1" thickBot="1">
      <c r="A8" s="4">
        <v>4</v>
      </c>
      <c r="B8" s="4" t="s">
        <v>55</v>
      </c>
      <c r="C8" s="3"/>
      <c r="D8" s="120" t="s">
        <v>149</v>
      </c>
      <c r="E8" s="175"/>
      <c r="F8" s="2"/>
      <c r="W8" t="s">
        <v>56</v>
      </c>
      <c r="AA8" t="s">
        <v>57</v>
      </c>
    </row>
    <row r="9" spans="1:27" ht="16.5" thickBot="1">
      <c r="A9" s="3">
        <v>5</v>
      </c>
      <c r="B9" s="3" t="s">
        <v>58</v>
      </c>
      <c r="C9" s="3"/>
      <c r="D9" s="120" t="s">
        <v>149</v>
      </c>
      <c r="E9" s="175"/>
      <c r="F9" s="2"/>
      <c r="W9" t="s">
        <v>59</v>
      </c>
      <c r="AA9" t="s">
        <v>60</v>
      </c>
    </row>
    <row r="10" spans="1:27" ht="16.5" thickBot="1">
      <c r="A10" s="3">
        <v>6</v>
      </c>
      <c r="B10" s="3" t="s">
        <v>61</v>
      </c>
      <c r="C10" s="3"/>
      <c r="D10" s="120" t="s">
        <v>149</v>
      </c>
      <c r="E10" s="177"/>
      <c r="F10" s="2"/>
      <c r="W10" t="s">
        <v>62</v>
      </c>
    </row>
    <row r="11" spans="1:27" ht="16.5" thickBot="1">
      <c r="A11" s="121" t="s">
        <v>63</v>
      </c>
      <c r="B11" s="121"/>
      <c r="C11" s="121"/>
      <c r="D11" s="119"/>
      <c r="E11" s="3"/>
      <c r="F11" s="2"/>
      <c r="W11" t="s">
        <v>64</v>
      </c>
    </row>
    <row r="12" spans="1:27" ht="16.5" thickBot="1">
      <c r="A12" s="3">
        <v>7</v>
      </c>
      <c r="B12" s="3" t="s">
        <v>65</v>
      </c>
      <c r="C12" s="3"/>
      <c r="D12" s="120" t="s">
        <v>149</v>
      </c>
      <c r="E12" s="175"/>
      <c r="F12" s="2"/>
      <c r="W12" t="s">
        <v>66</v>
      </c>
    </row>
    <row r="13" spans="1:27" ht="16.5" thickBot="1">
      <c r="A13" s="3">
        <v>8</v>
      </c>
      <c r="B13" s="3" t="s">
        <v>67</v>
      </c>
      <c r="C13" s="3"/>
      <c r="D13" s="120" t="s">
        <v>149</v>
      </c>
      <c r="E13" s="175"/>
      <c r="F13" s="2"/>
      <c r="W13" t="s">
        <v>68</v>
      </c>
    </row>
    <row r="14" spans="1:27" ht="16.5" thickBot="1">
      <c r="A14" s="3">
        <v>9</v>
      </c>
      <c r="B14" s="3" t="s">
        <v>69</v>
      </c>
      <c r="C14" s="3"/>
      <c r="D14" s="120" t="s">
        <v>149</v>
      </c>
      <c r="E14" s="175"/>
      <c r="F14" s="2"/>
      <c r="W14" t="s">
        <v>70</v>
      </c>
    </row>
    <row r="15" spans="1:27" ht="16.5" thickBot="1">
      <c r="A15" s="121" t="s">
        <v>71</v>
      </c>
      <c r="B15" s="121"/>
      <c r="C15" s="121"/>
      <c r="D15" s="119"/>
      <c r="E15" s="3"/>
      <c r="F15" s="2"/>
      <c r="W15" t="s">
        <v>72</v>
      </c>
    </row>
    <row r="16" spans="1:27" ht="16.5" thickBot="1">
      <c r="A16" s="3">
        <v>10</v>
      </c>
      <c r="B16" s="3" t="s">
        <v>73</v>
      </c>
      <c r="C16" s="3"/>
      <c r="D16" s="120" t="s">
        <v>149</v>
      </c>
      <c r="E16" s="174"/>
      <c r="F16" s="2"/>
      <c r="W16" t="s">
        <v>74</v>
      </c>
    </row>
    <row r="17" spans="1:23" ht="16.5" thickBot="1">
      <c r="A17" s="3">
        <v>11</v>
      </c>
      <c r="B17" s="3" t="s">
        <v>75</v>
      </c>
      <c r="C17" s="3"/>
      <c r="D17" s="120" t="s">
        <v>149</v>
      </c>
      <c r="E17" s="175"/>
      <c r="F17" s="2"/>
      <c r="W17" t="s">
        <v>76</v>
      </c>
    </row>
    <row r="18" spans="1:23" ht="16.5" thickBot="1">
      <c r="A18" s="3">
        <v>12</v>
      </c>
      <c r="B18" s="3" t="s">
        <v>77</v>
      </c>
      <c r="C18" s="3"/>
      <c r="D18" s="120" t="s">
        <v>149</v>
      </c>
      <c r="E18" s="176"/>
      <c r="F18" s="2"/>
      <c r="W18" t="s">
        <v>78</v>
      </c>
    </row>
    <row r="19" spans="1:23" ht="16.5" thickBot="1">
      <c r="A19" s="3">
        <v>13</v>
      </c>
      <c r="B19" s="3" t="s">
        <v>79</v>
      </c>
      <c r="C19" s="3"/>
      <c r="D19" s="120" t="s">
        <v>149</v>
      </c>
      <c r="E19" s="175"/>
      <c r="F19" s="2"/>
    </row>
    <row r="20" spans="1:23" ht="16.5" thickBot="1">
      <c r="A20" s="3">
        <v>14</v>
      </c>
      <c r="B20" s="3" t="s">
        <v>80</v>
      </c>
      <c r="C20" s="3"/>
      <c r="D20" s="120" t="s">
        <v>149</v>
      </c>
      <c r="E20" s="177"/>
      <c r="F20" s="2"/>
    </row>
    <row r="21" spans="1:23">
      <c r="A21" s="2"/>
      <c r="B21" s="2"/>
      <c r="C21" s="2"/>
      <c r="D21" s="2"/>
      <c r="E21" s="2"/>
      <c r="F21" s="2"/>
    </row>
  </sheetData>
  <sheetProtection algorithmName="SHA-512" hashValue="ApPK1QrZ9TRzRaJDCbCsgiX8zLNuQFJSZxLLNl4gfHxpq6RIjQWh9qoke+1+0JvQKHMeCSfLOCAGMPkKHKCB2A==" saltValue="PmWp/9Dy5YrPsaIrNt6Kdg==" spinCount="100000" sheet="1" objects="1" scenarios="1"/>
  <mergeCells count="4">
    <mergeCell ref="A4:C4"/>
    <mergeCell ref="A11:C11"/>
    <mergeCell ref="A15:C15"/>
    <mergeCell ref="A2:F2"/>
  </mergeCells>
  <dataValidations count="2">
    <dataValidation type="list" allowBlank="1" showInputMessage="1" showErrorMessage="1" sqref="E9">
      <formula1>$AA$7:$AA$9</formula1>
    </dataValidation>
    <dataValidation type="list" allowBlank="1" showInputMessage="1" showErrorMessage="1" sqref="E7">
      <formula1>$W$7:$W$18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4"/>
  <sheetViews>
    <sheetView topLeftCell="A91" workbookViewId="0">
      <selection activeCell="E102" activeCellId="71" sqref="E5:E7 E11 E12 E13 E14 E15 E16 E17 E18 E19 E20 E21 E22 E26 E27 E28 E29 E30 E31 E32 E33 E34 E38 E39 E40 E41 E42 E43 E44 E45 E49 E50 E51 E52 E53 E54 E55 E56 E60 E61 E62 E63 E64 E65 E69 E70 E71 E73 E72 E74 E75 E76 E77 E78 E79 E83 E84 E85 E86 E87 E88 E89 E90 E91 E95 E96 E97 E98 E99 E100 E101 E102"/>
    </sheetView>
  </sheetViews>
  <sheetFormatPr defaultColWidth="0" defaultRowHeight="15" zeroHeight="1"/>
  <cols>
    <col min="1" max="1" width="6.5703125" style="1" customWidth="1"/>
    <col min="2" max="3" width="9.140625" style="1" customWidth="1"/>
    <col min="4" max="4" width="106.85546875" style="1" bestFit="1" customWidth="1"/>
    <col min="5" max="5" width="14.85546875" style="1" bestFit="1" customWidth="1"/>
    <col min="6" max="6" width="9.140625" style="1" customWidth="1"/>
    <col min="7" max="7" width="39.42578125" style="1" bestFit="1" customWidth="1"/>
    <col min="8" max="8" width="12.28515625" style="1" bestFit="1" customWidth="1"/>
    <col min="9" max="9" width="9.140625" style="1" customWidth="1"/>
    <col min="10" max="11" width="9.140625" style="1" hidden="1" customWidth="1"/>
    <col min="12" max="12" width="21.7109375" style="1" hidden="1" customWidth="1"/>
    <col min="13" max="16" width="0" style="1" hidden="1" customWidth="1"/>
    <col min="17" max="16384" width="9.140625" style="1" hidden="1"/>
  </cols>
  <sheetData>
    <row r="1" spans="1:15"/>
    <row r="2" spans="1:15" ht="20.25">
      <c r="A2" s="124" t="s">
        <v>0</v>
      </c>
      <c r="B2" s="124"/>
      <c r="C2" s="124"/>
      <c r="D2" s="124"/>
      <c r="E2" s="124"/>
      <c r="F2" s="124"/>
      <c r="G2" s="124"/>
      <c r="H2" s="124"/>
      <c r="I2" s="124"/>
    </row>
    <row r="3" spans="1:15"/>
    <row r="4" spans="1:15" s="106" customFormat="1" ht="15.75">
      <c r="B4" s="133" t="s">
        <v>1</v>
      </c>
      <c r="C4" s="107" t="s">
        <v>103</v>
      </c>
      <c r="D4" s="108" t="s">
        <v>2</v>
      </c>
      <c r="E4" s="108" t="s">
        <v>3</v>
      </c>
      <c r="G4" s="108" t="s">
        <v>115</v>
      </c>
      <c r="H4" s="108" t="s">
        <v>116</v>
      </c>
    </row>
    <row r="5" spans="1:15" s="106" customFormat="1" ht="15.75" customHeight="1">
      <c r="B5" s="133"/>
      <c r="C5" s="109">
        <v>1</v>
      </c>
      <c r="D5" s="110" t="s">
        <v>117</v>
      </c>
      <c r="E5" s="178"/>
      <c r="G5" s="126" t="str">
        <f>LOOKUP(E8,{0,0.79},{"PENGUKURAN BERHENTI DI SINI","PENGUKURAN DILANJUTKAN KE TKT BERIKUTNYA"})</f>
        <v>PENGUKURAN BERHENTI DI SINI</v>
      </c>
      <c r="H5" s="125" t="str">
        <f>LOOKUP(E8,{0,0.79},{"0","LANJUT"})</f>
        <v>0</v>
      </c>
      <c r="O5" s="106">
        <v>0</v>
      </c>
    </row>
    <row r="6" spans="1:15" s="106" customFormat="1">
      <c r="B6" s="133"/>
      <c r="C6" s="109">
        <v>2</v>
      </c>
      <c r="D6" s="110" t="s">
        <v>118</v>
      </c>
      <c r="E6" s="178"/>
      <c r="G6" s="127"/>
      <c r="H6" s="125"/>
      <c r="O6" s="111">
        <v>0.2</v>
      </c>
    </row>
    <row r="7" spans="1:15" s="106" customFormat="1">
      <c r="B7" s="133"/>
      <c r="C7" s="109">
        <v>3</v>
      </c>
      <c r="D7" s="110" t="s">
        <v>4</v>
      </c>
      <c r="E7" s="178"/>
      <c r="G7" s="127"/>
      <c r="H7" s="125"/>
      <c r="O7" s="111">
        <v>0.4</v>
      </c>
    </row>
    <row r="8" spans="1:15" s="106" customFormat="1" ht="15.75" customHeight="1">
      <c r="B8" s="133"/>
      <c r="C8" s="130" t="s">
        <v>160</v>
      </c>
      <c r="D8" s="131"/>
      <c r="E8" s="118">
        <f>SUM(E5:E7)/3</f>
        <v>0</v>
      </c>
      <c r="G8" s="128"/>
      <c r="H8" s="125"/>
      <c r="O8" s="111">
        <v>0.6</v>
      </c>
    </row>
    <row r="9" spans="1:15" s="106" customFormat="1">
      <c r="O9" s="111">
        <v>0.8</v>
      </c>
    </row>
    <row r="10" spans="1:15" s="106" customFormat="1" ht="15.75">
      <c r="B10" s="134" t="s">
        <v>5</v>
      </c>
      <c r="C10" s="107" t="s">
        <v>103</v>
      </c>
      <c r="D10" s="108" t="s">
        <v>2</v>
      </c>
      <c r="E10" s="108" t="s">
        <v>3</v>
      </c>
      <c r="G10" s="108" t="s">
        <v>115</v>
      </c>
      <c r="H10" s="108" t="s">
        <v>116</v>
      </c>
      <c r="O10" s="111">
        <v>1</v>
      </c>
    </row>
    <row r="11" spans="1:15" s="106" customFormat="1" ht="15.75" customHeight="1">
      <c r="B11" s="134"/>
      <c r="C11" s="109">
        <v>1</v>
      </c>
      <c r="D11" s="112" t="s">
        <v>6</v>
      </c>
      <c r="E11" s="178"/>
      <c r="G11" s="126" t="str">
        <f>LOOKUP(E23,{0,0.79},{"PENGUKURAN BERHENTI DI SINI","PENGUKURAN DILANJUTKAN KE TKT BERIKUTNYA"})</f>
        <v>PENGUKURAN BERHENTI DI SINI</v>
      </c>
      <c r="H11" s="125" t="str">
        <f>LOOKUP(E23,{0,0.79},{"1","LANJUT"})</f>
        <v>1</v>
      </c>
    </row>
    <row r="12" spans="1:15" s="106" customFormat="1">
      <c r="B12" s="134"/>
      <c r="C12" s="109">
        <v>2</v>
      </c>
      <c r="D12" s="112" t="s">
        <v>7</v>
      </c>
      <c r="E12" s="178"/>
      <c r="G12" s="127"/>
      <c r="H12" s="125"/>
    </row>
    <row r="13" spans="1:15" s="106" customFormat="1">
      <c r="B13" s="134"/>
      <c r="C13" s="109">
        <v>3</v>
      </c>
      <c r="D13" s="112" t="s">
        <v>8</v>
      </c>
      <c r="E13" s="178"/>
      <c r="G13" s="127"/>
      <c r="H13" s="125"/>
    </row>
    <row r="14" spans="1:15" s="106" customFormat="1">
      <c r="B14" s="134"/>
      <c r="C14" s="109">
        <v>4</v>
      </c>
      <c r="D14" s="112" t="s">
        <v>9</v>
      </c>
      <c r="E14" s="178"/>
      <c r="G14" s="127"/>
      <c r="H14" s="125"/>
    </row>
    <row r="15" spans="1:15" s="106" customFormat="1">
      <c r="B15" s="134"/>
      <c r="C15" s="109">
        <v>5</v>
      </c>
      <c r="D15" s="112" t="s">
        <v>10</v>
      </c>
      <c r="E15" s="178"/>
      <c r="G15" s="127"/>
      <c r="H15" s="125"/>
    </row>
    <row r="16" spans="1:15" s="106" customFormat="1">
      <c r="B16" s="134"/>
      <c r="C16" s="109">
        <v>6</v>
      </c>
      <c r="D16" s="112" t="s">
        <v>11</v>
      </c>
      <c r="E16" s="178"/>
      <c r="G16" s="127"/>
      <c r="H16" s="125"/>
    </row>
    <row r="17" spans="2:14" s="106" customFormat="1">
      <c r="B17" s="134"/>
      <c r="C17" s="109">
        <v>7</v>
      </c>
      <c r="D17" s="112" t="s">
        <v>12</v>
      </c>
      <c r="E17" s="178"/>
      <c r="G17" s="127"/>
      <c r="H17" s="125"/>
    </row>
    <row r="18" spans="2:14" s="106" customFormat="1">
      <c r="B18" s="134"/>
      <c r="C18" s="109">
        <v>8</v>
      </c>
      <c r="D18" s="112" t="s">
        <v>13</v>
      </c>
      <c r="E18" s="178"/>
      <c r="G18" s="127"/>
      <c r="H18" s="125"/>
    </row>
    <row r="19" spans="2:14" s="106" customFormat="1">
      <c r="B19" s="134"/>
      <c r="C19" s="109">
        <v>9</v>
      </c>
      <c r="D19" s="112" t="s">
        <v>14</v>
      </c>
      <c r="E19" s="178"/>
      <c r="G19" s="127"/>
      <c r="H19" s="125"/>
    </row>
    <row r="20" spans="2:14" s="106" customFormat="1">
      <c r="B20" s="134"/>
      <c r="C20" s="109">
        <v>10</v>
      </c>
      <c r="D20" s="112" t="s">
        <v>15</v>
      </c>
      <c r="E20" s="178"/>
      <c r="G20" s="127"/>
      <c r="H20" s="125"/>
    </row>
    <row r="21" spans="2:14" s="106" customFormat="1" ht="15.75">
      <c r="B21" s="134"/>
      <c r="C21" s="109">
        <v>11</v>
      </c>
      <c r="D21" s="112" t="s">
        <v>16</v>
      </c>
      <c r="E21" s="178"/>
      <c r="G21" s="127"/>
      <c r="H21" s="125"/>
      <c r="K21" s="113"/>
      <c r="L21" s="113"/>
      <c r="M21" s="114"/>
    </row>
    <row r="22" spans="2:14" s="106" customFormat="1">
      <c r="B22" s="134"/>
      <c r="C22" s="109">
        <v>12</v>
      </c>
      <c r="D22" s="112" t="s">
        <v>17</v>
      </c>
      <c r="E22" s="178"/>
      <c r="G22" s="127"/>
      <c r="H22" s="125"/>
      <c r="K22" s="115"/>
      <c r="L22" s="113"/>
      <c r="M22" s="116"/>
    </row>
    <row r="23" spans="2:14" s="106" customFormat="1" ht="15.75">
      <c r="B23" s="134"/>
      <c r="C23" s="130" t="s">
        <v>160</v>
      </c>
      <c r="D23" s="131"/>
      <c r="E23" s="118">
        <f>SUM(E11:E22)/12</f>
        <v>0</v>
      </c>
      <c r="G23" s="128"/>
      <c r="H23" s="125"/>
      <c r="K23" s="115"/>
      <c r="L23" s="113"/>
      <c r="M23" s="116"/>
    </row>
    <row r="24" spans="2:14" s="106" customFormat="1" ht="15" customHeight="1">
      <c r="H24" s="117"/>
      <c r="K24" s="115"/>
      <c r="L24" s="113"/>
      <c r="M24" s="116"/>
    </row>
    <row r="25" spans="2:14" s="106" customFormat="1" ht="15.75">
      <c r="B25" s="135" t="s">
        <v>18</v>
      </c>
      <c r="C25" s="107" t="s">
        <v>103</v>
      </c>
      <c r="D25" s="108" t="s">
        <v>2</v>
      </c>
      <c r="E25" s="108" t="s">
        <v>3</v>
      </c>
      <c r="G25" s="108" t="s">
        <v>115</v>
      </c>
      <c r="H25" s="108" t="s">
        <v>116</v>
      </c>
      <c r="K25" s="115"/>
      <c r="L25" s="113"/>
      <c r="M25" s="116"/>
    </row>
    <row r="26" spans="2:14" s="106" customFormat="1" ht="15" customHeight="1">
      <c r="B26" s="135"/>
      <c r="C26" s="109">
        <v>1</v>
      </c>
      <c r="D26" s="112" t="s">
        <v>19</v>
      </c>
      <c r="E26" s="178"/>
      <c r="G26" s="126" t="str">
        <f>LOOKUP(E35,{0,0.79},{"PENGUKURAN BERHENTI DI SINI","PENGUKURAN DILANJUTKAN KE TKT BERIKUTNYA"})</f>
        <v>PENGUKURAN BERHENTI DI SINI</v>
      </c>
      <c r="H26" s="125" t="str">
        <f>LOOKUP(E35,{0,0.79},{"2","LANJUT"})</f>
        <v>2</v>
      </c>
      <c r="K26" s="115"/>
      <c r="L26" s="113"/>
      <c r="M26" s="116"/>
    </row>
    <row r="27" spans="2:14" s="106" customFormat="1">
      <c r="B27" s="135"/>
      <c r="C27" s="109">
        <v>2</v>
      </c>
      <c r="D27" s="112" t="s">
        <v>20</v>
      </c>
      <c r="E27" s="178"/>
      <c r="G27" s="127"/>
      <c r="H27" s="125"/>
      <c r="K27" s="115"/>
      <c r="L27" s="113"/>
      <c r="M27" s="116"/>
    </row>
    <row r="28" spans="2:14" s="106" customFormat="1" ht="15.75">
      <c r="B28" s="135"/>
      <c r="C28" s="109">
        <v>3</v>
      </c>
      <c r="D28" s="112" t="s">
        <v>21</v>
      </c>
      <c r="E28" s="178"/>
      <c r="G28" s="127"/>
      <c r="H28" s="125"/>
      <c r="K28" s="115"/>
      <c r="L28" s="113"/>
      <c r="M28" s="113"/>
      <c r="N28" s="114"/>
    </row>
    <row r="29" spans="2:14" s="106" customFormat="1">
      <c r="B29" s="135"/>
      <c r="C29" s="109">
        <v>4</v>
      </c>
      <c r="D29" s="112" t="s">
        <v>22</v>
      </c>
      <c r="E29" s="178"/>
      <c r="G29" s="127"/>
      <c r="H29" s="125"/>
      <c r="K29" s="115"/>
      <c r="L29" s="115"/>
      <c r="M29" s="113"/>
      <c r="N29" s="116"/>
    </row>
    <row r="30" spans="2:14" s="106" customFormat="1" ht="30">
      <c r="B30" s="135"/>
      <c r="C30" s="109">
        <v>5</v>
      </c>
      <c r="D30" s="112" t="s">
        <v>135</v>
      </c>
      <c r="E30" s="178"/>
      <c r="G30" s="127"/>
      <c r="H30" s="125"/>
      <c r="K30" s="115"/>
      <c r="L30" s="115"/>
      <c r="M30" s="113"/>
      <c r="N30" s="116"/>
    </row>
    <row r="31" spans="2:14" s="106" customFormat="1">
      <c r="B31" s="135"/>
      <c r="C31" s="109">
        <v>6</v>
      </c>
      <c r="D31" s="112" t="s">
        <v>23</v>
      </c>
      <c r="E31" s="178"/>
      <c r="G31" s="127"/>
      <c r="H31" s="125"/>
      <c r="K31" s="115"/>
      <c r="L31" s="115"/>
      <c r="M31" s="113"/>
      <c r="N31" s="116"/>
    </row>
    <row r="32" spans="2:14" s="106" customFormat="1" ht="30">
      <c r="B32" s="135"/>
      <c r="C32" s="109">
        <v>7</v>
      </c>
      <c r="D32" s="112" t="s">
        <v>100</v>
      </c>
      <c r="E32" s="178"/>
      <c r="G32" s="127"/>
      <c r="H32" s="125"/>
      <c r="K32" s="115"/>
      <c r="L32" s="115"/>
      <c r="M32" s="113"/>
      <c r="N32" s="116"/>
    </row>
    <row r="33" spans="2:14" s="106" customFormat="1">
      <c r="B33" s="135"/>
      <c r="C33" s="109">
        <v>8</v>
      </c>
      <c r="D33" s="112" t="s">
        <v>24</v>
      </c>
      <c r="E33" s="178"/>
      <c r="G33" s="127"/>
      <c r="H33" s="125"/>
      <c r="L33" s="115"/>
      <c r="M33" s="113"/>
      <c r="N33" s="116"/>
    </row>
    <row r="34" spans="2:14" s="106" customFormat="1">
      <c r="B34" s="135"/>
      <c r="C34" s="109">
        <v>9</v>
      </c>
      <c r="D34" s="112" t="s">
        <v>25</v>
      </c>
      <c r="E34" s="178"/>
      <c r="G34" s="127"/>
      <c r="H34" s="125"/>
      <c r="L34" s="115"/>
      <c r="M34" s="113"/>
      <c r="N34" s="116"/>
    </row>
    <row r="35" spans="2:14" s="106" customFormat="1" ht="15.75">
      <c r="B35" s="135"/>
      <c r="C35" s="130" t="s">
        <v>160</v>
      </c>
      <c r="D35" s="131"/>
      <c r="E35" s="118">
        <f>SUM(E26:E34)/9</f>
        <v>0</v>
      </c>
      <c r="G35" s="128"/>
      <c r="H35" s="125"/>
    </row>
    <row r="36" spans="2:14" s="106" customFormat="1" ht="15" customHeight="1">
      <c r="G36" s="117"/>
    </row>
    <row r="37" spans="2:14" s="106" customFormat="1" ht="15.75">
      <c r="B37" s="136" t="s">
        <v>26</v>
      </c>
      <c r="C37" s="107" t="s">
        <v>103</v>
      </c>
      <c r="D37" s="108" t="s">
        <v>2</v>
      </c>
      <c r="E37" s="108" t="s">
        <v>3</v>
      </c>
      <c r="G37" s="108" t="s">
        <v>115</v>
      </c>
      <c r="H37" s="108" t="s">
        <v>116</v>
      </c>
    </row>
    <row r="38" spans="2:14" s="106" customFormat="1" ht="15" customHeight="1">
      <c r="B38" s="136"/>
      <c r="C38" s="109">
        <v>1</v>
      </c>
      <c r="D38" s="112" t="s">
        <v>27</v>
      </c>
      <c r="E38" s="178"/>
      <c r="G38" s="126" t="str">
        <f>LOOKUP(E46,{0,0.79},{"PENGUKURAN BERHENTI DI SINI","PENGUKURAN DILANJUTKAN KE TKT BERIKUTNYA"})</f>
        <v>PENGUKURAN BERHENTI DI SINI</v>
      </c>
      <c r="H38" s="125" t="str">
        <f>LOOKUP(E46,{0,0.79},{"3","LANJUT"})</f>
        <v>3</v>
      </c>
    </row>
    <row r="39" spans="2:14" s="106" customFormat="1" ht="15.75">
      <c r="B39" s="136"/>
      <c r="C39" s="109">
        <v>2</v>
      </c>
      <c r="D39" s="112" t="s">
        <v>101</v>
      </c>
      <c r="E39" s="178"/>
      <c r="G39" s="127"/>
      <c r="H39" s="125"/>
      <c r="L39" s="113"/>
      <c r="M39" s="113"/>
      <c r="N39" s="114"/>
    </row>
    <row r="40" spans="2:14" s="106" customFormat="1" ht="30">
      <c r="B40" s="136"/>
      <c r="C40" s="109">
        <v>3</v>
      </c>
      <c r="D40" s="112" t="s">
        <v>134</v>
      </c>
      <c r="E40" s="178"/>
      <c r="G40" s="127"/>
      <c r="H40" s="125"/>
      <c r="L40" s="115"/>
      <c r="M40" s="113"/>
      <c r="N40" s="116"/>
    </row>
    <row r="41" spans="2:14" s="106" customFormat="1" ht="15" customHeight="1">
      <c r="B41" s="136"/>
      <c r="C41" s="109">
        <v>4</v>
      </c>
      <c r="D41" s="112" t="s">
        <v>28</v>
      </c>
      <c r="E41" s="178"/>
      <c r="G41" s="127"/>
      <c r="H41" s="125"/>
      <c r="L41" s="115"/>
      <c r="M41" s="113"/>
      <c r="N41" s="116"/>
    </row>
    <row r="42" spans="2:14" s="106" customFormat="1" ht="15" customHeight="1">
      <c r="B42" s="136"/>
      <c r="C42" s="109">
        <v>5</v>
      </c>
      <c r="D42" s="112" t="s">
        <v>29</v>
      </c>
      <c r="E42" s="178"/>
      <c r="G42" s="127"/>
      <c r="H42" s="125"/>
      <c r="L42" s="115"/>
      <c r="M42" s="113"/>
      <c r="N42" s="116"/>
    </row>
    <row r="43" spans="2:14" s="106" customFormat="1" ht="15" customHeight="1">
      <c r="B43" s="136"/>
      <c r="C43" s="109">
        <v>6</v>
      </c>
      <c r="D43" s="112" t="s">
        <v>30</v>
      </c>
      <c r="E43" s="178"/>
      <c r="G43" s="127"/>
      <c r="H43" s="125"/>
      <c r="L43" s="115"/>
      <c r="M43" s="113"/>
      <c r="N43" s="116"/>
    </row>
    <row r="44" spans="2:14" s="106" customFormat="1" ht="15" customHeight="1">
      <c r="B44" s="136"/>
      <c r="C44" s="109">
        <v>7</v>
      </c>
      <c r="D44" s="112" t="s">
        <v>104</v>
      </c>
      <c r="E44" s="178"/>
      <c r="G44" s="127"/>
      <c r="H44" s="125"/>
      <c r="L44" s="115"/>
      <c r="M44" s="113"/>
      <c r="N44" s="116"/>
    </row>
    <row r="45" spans="2:14" s="106" customFormat="1" ht="15" customHeight="1">
      <c r="B45" s="136"/>
      <c r="C45" s="109">
        <v>8</v>
      </c>
      <c r="D45" s="112" t="s">
        <v>31</v>
      </c>
      <c r="E45" s="178"/>
      <c r="G45" s="127"/>
      <c r="H45" s="125"/>
      <c r="L45" s="115"/>
      <c r="M45" s="113"/>
      <c r="N45" s="116"/>
    </row>
    <row r="46" spans="2:14" s="106" customFormat="1" ht="15.75">
      <c r="B46" s="136"/>
      <c r="C46" s="130" t="s">
        <v>160</v>
      </c>
      <c r="D46" s="131"/>
      <c r="E46" s="118">
        <f>SUM(E38:E45)/8</f>
        <v>0</v>
      </c>
      <c r="G46" s="128"/>
      <c r="H46" s="125"/>
      <c r="L46" s="115"/>
      <c r="M46" s="113"/>
      <c r="N46" s="116"/>
    </row>
    <row r="47" spans="2:14" s="106" customFormat="1" ht="15" customHeight="1">
      <c r="G47" s="117"/>
    </row>
    <row r="48" spans="2:14" s="106" customFormat="1" ht="15.75">
      <c r="B48" s="137" t="s">
        <v>32</v>
      </c>
      <c r="C48" s="107" t="s">
        <v>103</v>
      </c>
      <c r="D48" s="108" t="s">
        <v>2</v>
      </c>
      <c r="E48" s="108" t="s">
        <v>3</v>
      </c>
      <c r="G48" s="108" t="s">
        <v>115</v>
      </c>
      <c r="H48" s="108" t="s">
        <v>116</v>
      </c>
    </row>
    <row r="49" spans="2:14" s="106" customFormat="1">
      <c r="B49" s="137"/>
      <c r="C49" s="109">
        <v>1</v>
      </c>
      <c r="D49" s="112" t="s">
        <v>33</v>
      </c>
      <c r="E49" s="178"/>
      <c r="G49" s="126" t="str">
        <f>LOOKUP(E57,{0,0.79},{"PENGUKURAN BERHENTI DI SINI","PENGUKURAN DILANJUTKAN KE TKT BERIKUTNYA"})</f>
        <v>PENGUKURAN BERHENTI DI SINI</v>
      </c>
      <c r="H49" s="125" t="str">
        <f>LOOKUP(E57,{0,0.79},{"4","LANJUT"})</f>
        <v>4</v>
      </c>
    </row>
    <row r="50" spans="2:14" s="106" customFormat="1" ht="15.75">
      <c r="B50" s="137"/>
      <c r="C50" s="109">
        <v>2</v>
      </c>
      <c r="D50" s="112" t="s">
        <v>102</v>
      </c>
      <c r="E50" s="178"/>
      <c r="G50" s="127"/>
      <c r="H50" s="125"/>
      <c r="L50" s="113"/>
      <c r="M50" s="113"/>
      <c r="N50" s="114"/>
    </row>
    <row r="51" spans="2:14" s="106" customFormat="1">
      <c r="B51" s="137"/>
      <c r="C51" s="109">
        <v>3</v>
      </c>
      <c r="D51" s="112" t="s">
        <v>34</v>
      </c>
      <c r="E51" s="178"/>
      <c r="G51" s="127"/>
      <c r="H51" s="125"/>
      <c r="L51" s="115"/>
      <c r="M51" s="113"/>
      <c r="N51" s="116"/>
    </row>
    <row r="52" spans="2:14" s="106" customFormat="1">
      <c r="B52" s="137"/>
      <c r="C52" s="109">
        <v>4</v>
      </c>
      <c r="D52" s="112" t="s">
        <v>35</v>
      </c>
      <c r="E52" s="178"/>
      <c r="G52" s="127"/>
      <c r="H52" s="125"/>
      <c r="L52" s="115"/>
      <c r="M52" s="113"/>
      <c r="N52" s="116"/>
    </row>
    <row r="53" spans="2:14" s="106" customFormat="1">
      <c r="B53" s="137"/>
      <c r="C53" s="109">
        <v>5</v>
      </c>
      <c r="D53" s="112" t="s">
        <v>105</v>
      </c>
      <c r="E53" s="178"/>
      <c r="G53" s="127"/>
      <c r="H53" s="125"/>
      <c r="L53" s="115"/>
      <c r="M53" s="113"/>
      <c r="N53" s="116"/>
    </row>
    <row r="54" spans="2:14" s="106" customFormat="1">
      <c r="B54" s="137"/>
      <c r="C54" s="109">
        <v>6</v>
      </c>
      <c r="D54" s="112" t="s">
        <v>106</v>
      </c>
      <c r="E54" s="178"/>
      <c r="G54" s="127"/>
      <c r="H54" s="125"/>
      <c r="L54" s="115"/>
      <c r="M54" s="113"/>
      <c r="N54" s="116"/>
    </row>
    <row r="55" spans="2:14" s="106" customFormat="1">
      <c r="B55" s="137"/>
      <c r="C55" s="109">
        <v>7</v>
      </c>
      <c r="D55" s="112" t="s">
        <v>36</v>
      </c>
      <c r="E55" s="178"/>
      <c r="G55" s="127"/>
      <c r="H55" s="125"/>
      <c r="L55" s="115"/>
      <c r="M55" s="113"/>
      <c r="N55" s="116"/>
    </row>
    <row r="56" spans="2:14" s="106" customFormat="1">
      <c r="B56" s="137"/>
      <c r="C56" s="109">
        <v>8</v>
      </c>
      <c r="D56" s="112" t="s">
        <v>107</v>
      </c>
      <c r="E56" s="178"/>
      <c r="G56" s="127"/>
      <c r="H56" s="125"/>
      <c r="L56" s="115"/>
      <c r="M56" s="113"/>
      <c r="N56" s="116"/>
    </row>
    <row r="57" spans="2:14" s="106" customFormat="1" ht="15.75">
      <c r="B57" s="137"/>
      <c r="C57" s="130" t="s">
        <v>160</v>
      </c>
      <c r="D57" s="131"/>
      <c r="E57" s="118">
        <f>SUM(E49:E56)/8</f>
        <v>0</v>
      </c>
      <c r="G57" s="128"/>
      <c r="H57" s="125"/>
      <c r="L57" s="115"/>
      <c r="M57" s="113"/>
      <c r="N57" s="116"/>
    </row>
    <row r="58" spans="2:14" s="106" customFormat="1" ht="15.75">
      <c r="L58" s="113"/>
      <c r="M58" s="113"/>
      <c r="N58" s="114"/>
    </row>
    <row r="59" spans="2:14" s="106" customFormat="1" ht="15.75">
      <c r="B59" s="138" t="s">
        <v>37</v>
      </c>
      <c r="C59" s="107" t="s">
        <v>103</v>
      </c>
      <c r="D59" s="108" t="s">
        <v>2</v>
      </c>
      <c r="E59" s="108" t="s">
        <v>3</v>
      </c>
      <c r="G59" s="108" t="s">
        <v>115</v>
      </c>
      <c r="H59" s="108" t="s">
        <v>116</v>
      </c>
      <c r="L59" s="115"/>
      <c r="M59" s="113"/>
      <c r="N59" s="116"/>
    </row>
    <row r="60" spans="2:14" s="106" customFormat="1" ht="15.75" customHeight="1">
      <c r="B60" s="138"/>
      <c r="C60" s="109">
        <v>1</v>
      </c>
      <c r="D60" s="112" t="s">
        <v>38</v>
      </c>
      <c r="E60" s="178"/>
      <c r="G60" s="126" t="str">
        <f>LOOKUP(E66,{0,0.79},{"PENGUKURAN BERHENTI DI SINI","PENGUKURAN DILANJUTKAN KE TKT BERIKUTNYA"})</f>
        <v>PENGUKURAN BERHENTI DI SINI</v>
      </c>
      <c r="H60" s="125" t="str">
        <f>LOOKUP(E66,{0,0.79},{"5","LANJUT"})</f>
        <v>5</v>
      </c>
      <c r="L60" s="115"/>
      <c r="M60" s="113"/>
      <c r="N60" s="116"/>
    </row>
    <row r="61" spans="2:14" s="106" customFormat="1">
      <c r="B61" s="138"/>
      <c r="C61" s="109">
        <v>2</v>
      </c>
      <c r="D61" s="112" t="s">
        <v>108</v>
      </c>
      <c r="E61" s="178"/>
      <c r="G61" s="127"/>
      <c r="H61" s="125"/>
      <c r="L61" s="115"/>
      <c r="M61" s="113"/>
      <c r="N61" s="116"/>
    </row>
    <row r="62" spans="2:14" s="106" customFormat="1">
      <c r="B62" s="138"/>
      <c r="C62" s="109">
        <v>3</v>
      </c>
      <c r="D62" s="112" t="s">
        <v>109</v>
      </c>
      <c r="E62" s="178"/>
      <c r="G62" s="127"/>
      <c r="H62" s="125"/>
      <c r="L62" s="115"/>
      <c r="M62" s="113"/>
      <c r="N62" s="116"/>
    </row>
    <row r="63" spans="2:14" s="106" customFormat="1" ht="15.75">
      <c r="B63" s="138"/>
      <c r="C63" s="109">
        <v>4</v>
      </c>
      <c r="D63" s="112" t="s">
        <v>110</v>
      </c>
      <c r="E63" s="178"/>
      <c r="G63" s="127"/>
      <c r="H63" s="125"/>
      <c r="L63" s="115"/>
      <c r="M63" s="113"/>
      <c r="N63" s="114"/>
    </row>
    <row r="64" spans="2:14" s="106" customFormat="1" ht="30">
      <c r="B64" s="138"/>
      <c r="C64" s="109">
        <v>5</v>
      </c>
      <c r="D64" s="112" t="s">
        <v>113</v>
      </c>
      <c r="E64" s="178"/>
      <c r="G64" s="127"/>
      <c r="H64" s="125"/>
    </row>
    <row r="65" spans="2:14" s="106" customFormat="1">
      <c r="B65" s="138"/>
      <c r="C65" s="109">
        <v>6</v>
      </c>
      <c r="D65" s="112" t="s">
        <v>39</v>
      </c>
      <c r="E65" s="178"/>
      <c r="G65" s="127"/>
      <c r="H65" s="125"/>
    </row>
    <row r="66" spans="2:14" s="106" customFormat="1" ht="15.75">
      <c r="B66" s="138"/>
      <c r="C66" s="130" t="s">
        <v>160</v>
      </c>
      <c r="D66" s="131"/>
      <c r="E66" s="118">
        <f>SUM(E60:E65)/6</f>
        <v>0</v>
      </c>
      <c r="G66" s="128"/>
      <c r="H66" s="125"/>
    </row>
    <row r="67" spans="2:14" s="106" customFormat="1"/>
    <row r="68" spans="2:14" s="106" customFormat="1" ht="15.75">
      <c r="B68" s="139" t="s">
        <v>82</v>
      </c>
      <c r="C68" s="107" t="s">
        <v>103</v>
      </c>
      <c r="D68" s="108" t="s">
        <v>2</v>
      </c>
      <c r="E68" s="108" t="s">
        <v>3</v>
      </c>
      <c r="G68" s="108" t="s">
        <v>115</v>
      </c>
      <c r="H68" s="108" t="s">
        <v>116</v>
      </c>
      <c r="L68" s="113"/>
      <c r="M68" s="113"/>
      <c r="N68" s="114"/>
    </row>
    <row r="69" spans="2:14" s="106" customFormat="1" ht="15.75" customHeight="1">
      <c r="B69" s="139"/>
      <c r="C69" s="109">
        <v>1</v>
      </c>
      <c r="D69" s="112" t="s">
        <v>40</v>
      </c>
      <c r="E69" s="178"/>
      <c r="G69" s="126" t="str">
        <f>LOOKUP(E80,{0,0.79},{"PENGUKURAN BERHENTI DI SINI","PENGUKURAN DILANJUTKAN KE TKT BERIKUTNYA"})</f>
        <v>PENGUKURAN BERHENTI DI SINI</v>
      </c>
      <c r="H69" s="125" t="str">
        <f>LOOKUP(E80,{0,0.79},{"6","LANJUT"})</f>
        <v>6</v>
      </c>
      <c r="L69" s="115"/>
      <c r="M69" s="113"/>
      <c r="N69" s="116"/>
    </row>
    <row r="70" spans="2:14" s="106" customFormat="1">
      <c r="B70" s="139"/>
      <c r="C70" s="109">
        <v>2</v>
      </c>
      <c r="D70" s="112" t="s">
        <v>41</v>
      </c>
      <c r="E70" s="178"/>
      <c r="G70" s="127"/>
      <c r="H70" s="125"/>
      <c r="L70" s="115"/>
      <c r="M70" s="113"/>
      <c r="N70" s="116"/>
    </row>
    <row r="71" spans="2:14" s="106" customFormat="1">
      <c r="B71" s="139"/>
      <c r="C71" s="109">
        <v>3</v>
      </c>
      <c r="D71" s="112" t="s">
        <v>42</v>
      </c>
      <c r="E71" s="178"/>
      <c r="G71" s="127"/>
      <c r="H71" s="125"/>
      <c r="L71" s="115"/>
      <c r="M71" s="113"/>
      <c r="N71" s="116"/>
    </row>
    <row r="72" spans="2:14" s="106" customFormat="1">
      <c r="B72" s="139"/>
      <c r="C72" s="109">
        <v>4</v>
      </c>
      <c r="D72" s="112" t="s">
        <v>43</v>
      </c>
      <c r="E72" s="178"/>
      <c r="G72" s="127"/>
      <c r="H72" s="125"/>
      <c r="L72" s="115"/>
      <c r="M72" s="113"/>
      <c r="N72" s="116"/>
    </row>
    <row r="73" spans="2:14" s="106" customFormat="1">
      <c r="B73" s="139"/>
      <c r="C73" s="109">
        <v>5</v>
      </c>
      <c r="D73" s="112" t="s">
        <v>111</v>
      </c>
      <c r="E73" s="178"/>
      <c r="G73" s="127"/>
      <c r="H73" s="125"/>
      <c r="L73" s="115"/>
      <c r="M73" s="113"/>
      <c r="N73" s="116"/>
    </row>
    <row r="74" spans="2:14" s="106" customFormat="1">
      <c r="B74" s="139"/>
      <c r="C74" s="109">
        <v>6</v>
      </c>
      <c r="D74" s="112" t="s">
        <v>44</v>
      </c>
      <c r="E74" s="178"/>
      <c r="G74" s="127"/>
      <c r="H74" s="125"/>
      <c r="L74" s="115"/>
      <c r="M74" s="113"/>
      <c r="N74" s="116"/>
    </row>
    <row r="75" spans="2:14" s="106" customFormat="1">
      <c r="B75" s="139"/>
      <c r="C75" s="109">
        <v>7</v>
      </c>
      <c r="D75" s="112" t="s">
        <v>45</v>
      </c>
      <c r="E75" s="178"/>
      <c r="G75" s="127"/>
      <c r="H75" s="125"/>
      <c r="L75" s="115"/>
      <c r="M75" s="113"/>
      <c r="N75" s="116"/>
    </row>
    <row r="76" spans="2:14" s="106" customFormat="1" ht="15.75">
      <c r="B76" s="139"/>
      <c r="C76" s="109">
        <v>8</v>
      </c>
      <c r="D76" s="112" t="s">
        <v>46</v>
      </c>
      <c r="E76" s="178"/>
      <c r="G76" s="127"/>
      <c r="H76" s="125"/>
      <c r="L76" s="113"/>
      <c r="M76" s="113"/>
      <c r="N76" s="114"/>
    </row>
    <row r="77" spans="2:14" s="106" customFormat="1">
      <c r="B77" s="139"/>
      <c r="C77" s="109">
        <v>9</v>
      </c>
      <c r="D77" s="112" t="s">
        <v>47</v>
      </c>
      <c r="E77" s="178"/>
      <c r="G77" s="127"/>
      <c r="H77" s="125"/>
      <c r="L77" s="115"/>
      <c r="M77" s="113"/>
      <c r="N77" s="116"/>
    </row>
    <row r="78" spans="2:14" s="106" customFormat="1">
      <c r="B78" s="139"/>
      <c r="C78" s="109">
        <v>10</v>
      </c>
      <c r="D78" s="112" t="s">
        <v>48</v>
      </c>
      <c r="E78" s="178"/>
      <c r="G78" s="127"/>
      <c r="H78" s="125"/>
      <c r="L78" s="115"/>
      <c r="M78" s="113"/>
      <c r="N78" s="116"/>
    </row>
    <row r="79" spans="2:14" s="106" customFormat="1">
      <c r="B79" s="139"/>
      <c r="C79" s="109">
        <v>11</v>
      </c>
      <c r="D79" s="112" t="s">
        <v>81</v>
      </c>
      <c r="E79" s="178"/>
      <c r="G79" s="127"/>
      <c r="H79" s="125"/>
      <c r="L79" s="115"/>
      <c r="M79" s="113"/>
      <c r="N79" s="116"/>
    </row>
    <row r="80" spans="2:14" s="106" customFormat="1" ht="15.75">
      <c r="B80" s="139"/>
      <c r="C80" s="130" t="s">
        <v>160</v>
      </c>
      <c r="D80" s="131"/>
      <c r="E80" s="118">
        <f>SUM(E69:E79)/11</f>
        <v>0</v>
      </c>
      <c r="G80" s="128"/>
      <c r="H80" s="125"/>
      <c r="L80" s="115"/>
      <c r="M80" s="113"/>
      <c r="N80" s="116"/>
    </row>
    <row r="81" spans="2:14" s="106" customFormat="1">
      <c r="L81" s="115"/>
      <c r="M81" s="113"/>
      <c r="N81" s="116"/>
    </row>
    <row r="82" spans="2:14" s="106" customFormat="1" ht="15.75">
      <c r="B82" s="129" t="s">
        <v>83</v>
      </c>
      <c r="C82" s="107" t="s">
        <v>103</v>
      </c>
      <c r="D82" s="108" t="s">
        <v>2</v>
      </c>
      <c r="E82" s="108" t="s">
        <v>3</v>
      </c>
      <c r="G82" s="108" t="s">
        <v>115</v>
      </c>
      <c r="H82" s="108" t="s">
        <v>116</v>
      </c>
      <c r="L82" s="115"/>
      <c r="M82" s="113"/>
      <c r="N82" s="116"/>
    </row>
    <row r="83" spans="2:14" s="106" customFormat="1" ht="15.75" customHeight="1">
      <c r="B83" s="129"/>
      <c r="C83" s="109">
        <v>1</v>
      </c>
      <c r="D83" s="112" t="s">
        <v>84</v>
      </c>
      <c r="E83" s="178"/>
      <c r="G83" s="126" t="str">
        <f>LOOKUP(E92,{0,0.79},{"PENGUKURAN BERHENTI DI SINI","PENGUKURAN DILANJUTKAN KE TKT BERIKUTNYA"})</f>
        <v>PENGUKURAN BERHENTI DI SINI</v>
      </c>
      <c r="H83" s="125" t="str">
        <f>LOOKUP(O92,{0,0.79},{"7","LANJUT"})</f>
        <v>7</v>
      </c>
      <c r="L83" s="115"/>
      <c r="M83" s="113"/>
      <c r="N83" s="116"/>
    </row>
    <row r="84" spans="2:14" s="106" customFormat="1">
      <c r="B84" s="129"/>
      <c r="C84" s="109">
        <v>2</v>
      </c>
      <c r="D84" s="112" t="s">
        <v>85</v>
      </c>
      <c r="E84" s="178"/>
      <c r="G84" s="127"/>
      <c r="H84" s="125"/>
      <c r="L84" s="115"/>
      <c r="M84" s="113"/>
      <c r="N84" s="116"/>
    </row>
    <row r="85" spans="2:14" s="106" customFormat="1">
      <c r="B85" s="129"/>
      <c r="C85" s="109">
        <v>3</v>
      </c>
      <c r="D85" s="112" t="s">
        <v>86</v>
      </c>
      <c r="E85" s="178"/>
      <c r="G85" s="127"/>
      <c r="H85" s="125"/>
    </row>
    <row r="86" spans="2:14" s="106" customFormat="1">
      <c r="B86" s="129"/>
      <c r="C86" s="109">
        <v>4</v>
      </c>
      <c r="D86" s="112" t="s">
        <v>87</v>
      </c>
      <c r="E86" s="178"/>
      <c r="G86" s="127"/>
      <c r="H86" s="125"/>
    </row>
    <row r="87" spans="2:14" s="106" customFormat="1">
      <c r="B87" s="129"/>
      <c r="C87" s="109">
        <v>5</v>
      </c>
      <c r="D87" s="112" t="s">
        <v>88</v>
      </c>
      <c r="E87" s="178"/>
      <c r="G87" s="127"/>
      <c r="H87" s="125"/>
    </row>
    <row r="88" spans="2:14" s="106" customFormat="1">
      <c r="B88" s="129"/>
      <c r="C88" s="109">
        <v>6</v>
      </c>
      <c r="D88" s="112" t="s">
        <v>89</v>
      </c>
      <c r="E88" s="178"/>
      <c r="G88" s="127"/>
      <c r="H88" s="125"/>
    </row>
    <row r="89" spans="2:14" s="106" customFormat="1">
      <c r="B89" s="129"/>
      <c r="C89" s="109">
        <v>7</v>
      </c>
      <c r="D89" s="112" t="s">
        <v>90</v>
      </c>
      <c r="E89" s="178"/>
      <c r="G89" s="127"/>
      <c r="H89" s="125"/>
    </row>
    <row r="90" spans="2:14" s="106" customFormat="1">
      <c r="B90" s="129"/>
      <c r="C90" s="109">
        <v>8</v>
      </c>
      <c r="D90" s="112" t="s">
        <v>91</v>
      </c>
      <c r="E90" s="178"/>
      <c r="G90" s="127"/>
      <c r="H90" s="125"/>
    </row>
    <row r="91" spans="2:14" s="106" customFormat="1">
      <c r="B91" s="129"/>
      <c r="C91" s="109">
        <v>9</v>
      </c>
      <c r="D91" s="112" t="s">
        <v>112</v>
      </c>
      <c r="E91" s="178"/>
      <c r="G91" s="127"/>
      <c r="H91" s="125"/>
    </row>
    <row r="92" spans="2:14" s="106" customFormat="1" ht="15.75">
      <c r="B92" s="129"/>
      <c r="C92" s="130" t="s">
        <v>160</v>
      </c>
      <c r="D92" s="131"/>
      <c r="E92" s="118">
        <f>SUM(E83:E91)/9</f>
        <v>0</v>
      </c>
      <c r="G92" s="128"/>
      <c r="H92" s="125"/>
    </row>
    <row r="93" spans="2:14" s="106" customFormat="1"/>
    <row r="94" spans="2:14" s="106" customFormat="1" ht="15.75">
      <c r="B94" s="132" t="s">
        <v>92</v>
      </c>
      <c r="C94" s="107" t="s">
        <v>103</v>
      </c>
      <c r="D94" s="108" t="s">
        <v>2</v>
      </c>
      <c r="E94" s="108" t="s">
        <v>3</v>
      </c>
      <c r="G94" s="108" t="s">
        <v>115</v>
      </c>
      <c r="H94" s="108" t="s">
        <v>116</v>
      </c>
      <c r="L94" s="113"/>
      <c r="M94" s="113"/>
      <c r="N94" s="114"/>
    </row>
    <row r="95" spans="2:14" s="106" customFormat="1">
      <c r="B95" s="132"/>
      <c r="C95" s="109">
        <v>1</v>
      </c>
      <c r="D95" s="112" t="s">
        <v>93</v>
      </c>
      <c r="E95" s="178"/>
      <c r="G95" s="126" t="str">
        <f>LOOKUP(E103,{0,0.79},{"PENGUKURAN BERHENTI DI SINI","PENGUKURAN BERHENTI DI SINI"})</f>
        <v>PENGUKURAN BERHENTI DI SINI</v>
      </c>
      <c r="H95" s="125" t="str">
        <f>LOOKUP(E103,{0,0.79},{"8","9"})</f>
        <v>8</v>
      </c>
      <c r="L95" s="115"/>
      <c r="M95" s="113"/>
      <c r="N95" s="116"/>
    </row>
    <row r="96" spans="2:14" s="106" customFormat="1">
      <c r="B96" s="132"/>
      <c r="C96" s="109">
        <v>2</v>
      </c>
      <c r="D96" s="112" t="s">
        <v>94</v>
      </c>
      <c r="E96" s="178"/>
      <c r="G96" s="127"/>
      <c r="H96" s="125"/>
      <c r="L96" s="115"/>
      <c r="M96" s="113"/>
      <c r="N96" s="116"/>
    </row>
    <row r="97" spans="2:14" s="106" customFormat="1">
      <c r="B97" s="132"/>
      <c r="C97" s="109">
        <v>3</v>
      </c>
      <c r="D97" s="112" t="s">
        <v>114</v>
      </c>
      <c r="E97" s="178"/>
      <c r="G97" s="127"/>
      <c r="H97" s="125"/>
      <c r="L97" s="115"/>
      <c r="M97" s="113"/>
      <c r="N97" s="116"/>
    </row>
    <row r="98" spans="2:14" s="106" customFormat="1">
      <c r="B98" s="132"/>
      <c r="C98" s="109">
        <v>4</v>
      </c>
      <c r="D98" s="112" t="s">
        <v>95</v>
      </c>
      <c r="E98" s="178"/>
      <c r="G98" s="127"/>
      <c r="H98" s="125"/>
      <c r="L98" s="115"/>
      <c r="M98" s="113"/>
      <c r="N98" s="116"/>
    </row>
    <row r="99" spans="2:14" s="106" customFormat="1">
      <c r="B99" s="132"/>
      <c r="C99" s="109">
        <v>5</v>
      </c>
      <c r="D99" s="112" t="s">
        <v>96</v>
      </c>
      <c r="E99" s="178"/>
      <c r="G99" s="127"/>
      <c r="H99" s="125"/>
      <c r="L99" s="115"/>
      <c r="M99" s="113"/>
      <c r="N99" s="116"/>
    </row>
    <row r="100" spans="2:14" s="106" customFormat="1">
      <c r="B100" s="132"/>
      <c r="C100" s="109">
        <v>6</v>
      </c>
      <c r="D100" s="112" t="s">
        <v>97</v>
      </c>
      <c r="E100" s="178"/>
      <c r="G100" s="127"/>
      <c r="H100" s="125"/>
      <c r="L100" s="115"/>
      <c r="M100" s="113"/>
      <c r="N100" s="116"/>
    </row>
    <row r="101" spans="2:14" s="106" customFormat="1" ht="15.75">
      <c r="B101" s="132"/>
      <c r="C101" s="109">
        <v>7</v>
      </c>
      <c r="D101" s="112" t="s">
        <v>98</v>
      </c>
      <c r="E101" s="178"/>
      <c r="G101" s="127"/>
      <c r="H101" s="125"/>
      <c r="L101" s="115"/>
      <c r="M101" s="113"/>
      <c r="N101" s="114"/>
    </row>
    <row r="102" spans="2:14" s="106" customFormat="1">
      <c r="B102" s="132"/>
      <c r="C102" s="109">
        <v>8</v>
      </c>
      <c r="D102" s="112" t="s">
        <v>99</v>
      </c>
      <c r="E102" s="178"/>
      <c r="G102" s="127"/>
      <c r="H102" s="125"/>
    </row>
    <row r="103" spans="2:14" s="106" customFormat="1" ht="15.75">
      <c r="B103" s="132"/>
      <c r="C103" s="130" t="s">
        <v>160</v>
      </c>
      <c r="D103" s="131"/>
      <c r="E103" s="118">
        <f>SUM(E95:E102)/8</f>
        <v>0</v>
      </c>
      <c r="G103" s="128"/>
      <c r="H103" s="125"/>
    </row>
    <row r="104" spans="2:14"/>
  </sheetData>
  <sheetProtection algorithmName="SHA-512" hashValue="QsCSBDTW31Htyw12juSer5J3NrLDybmz52Qt4ppLkORl5LsirKWOzgSvKRwC2gnXKmDRv4asMD5z8b4IJfyIUw==" saltValue="wSYT89/OkCPrhfbXN9/KkQ==" spinCount="100000" sheet="1" objects="1" scenarios="1"/>
  <mergeCells count="37">
    <mergeCell ref="B48:B57"/>
    <mergeCell ref="C57:D57"/>
    <mergeCell ref="B59:B66"/>
    <mergeCell ref="C66:D66"/>
    <mergeCell ref="B68:B80"/>
    <mergeCell ref="B82:B92"/>
    <mergeCell ref="C92:D92"/>
    <mergeCell ref="B94:B103"/>
    <mergeCell ref="C103:D103"/>
    <mergeCell ref="G5:G8"/>
    <mergeCell ref="G26:G35"/>
    <mergeCell ref="G60:G66"/>
    <mergeCell ref="B4:B8"/>
    <mergeCell ref="C8:D8"/>
    <mergeCell ref="B10:B23"/>
    <mergeCell ref="C23:D23"/>
    <mergeCell ref="B25:B35"/>
    <mergeCell ref="C35:D35"/>
    <mergeCell ref="C80:D80"/>
    <mergeCell ref="B37:B46"/>
    <mergeCell ref="C46:D46"/>
    <mergeCell ref="A2:I2"/>
    <mergeCell ref="H60:H66"/>
    <mergeCell ref="G69:G80"/>
    <mergeCell ref="H69:H80"/>
    <mergeCell ref="G95:G103"/>
    <mergeCell ref="H95:H103"/>
    <mergeCell ref="G83:G92"/>
    <mergeCell ref="H83:H92"/>
    <mergeCell ref="H26:H35"/>
    <mergeCell ref="G38:G46"/>
    <mergeCell ref="H38:H46"/>
    <mergeCell ref="G49:G57"/>
    <mergeCell ref="H49:H57"/>
    <mergeCell ref="H5:H8"/>
    <mergeCell ref="G11:G23"/>
    <mergeCell ref="H11:H23"/>
  </mergeCells>
  <dataValidations count="1">
    <dataValidation type="list" allowBlank="1" showInputMessage="1" showErrorMessage="1" sqref="E5:E7 E95:E102 E11:E22 E38:E45 E49:E56 E60:E65 E69:E79 E83:E91 E26:E34">
      <formula1>$O$5:$O$10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WE204"/>
  <sheetViews>
    <sheetView tabSelected="1" topLeftCell="F1" zoomScale="52" zoomScaleNormal="52" workbookViewId="0">
      <selection activeCell="L20" sqref="L20"/>
    </sheetView>
  </sheetViews>
  <sheetFormatPr defaultColWidth="0" defaultRowHeight="15" zeroHeight="1"/>
  <cols>
    <col min="1" max="1" width="11" style="5" hidden="1" customWidth="1"/>
    <col min="2" max="2" width="4.7109375" style="5" hidden="1" customWidth="1"/>
    <col min="3" max="3" width="7.7109375" style="5" hidden="1" customWidth="1"/>
    <col min="4" max="4" width="7.5703125" style="5" hidden="1" customWidth="1"/>
    <col min="5" max="5" width="4.7109375" style="5" hidden="1" customWidth="1"/>
    <col min="6" max="6" width="3.7109375" style="5" customWidth="1"/>
    <col min="7" max="7" width="4.28515625" style="5" customWidth="1"/>
    <col min="8" max="8" width="30.28515625" style="5" customWidth="1"/>
    <col min="9" max="9" width="6" style="5" customWidth="1"/>
    <col min="10" max="10" width="4.140625" style="5" customWidth="1"/>
    <col min="11" max="11" width="2.85546875" style="5" customWidth="1"/>
    <col min="12" max="12" width="6.7109375" style="5" customWidth="1"/>
    <col min="13" max="13" width="2.5703125" style="5" customWidth="1"/>
    <col min="14" max="14" width="1.42578125" style="5" customWidth="1"/>
    <col min="15" max="15" width="4.85546875" style="6" customWidth="1"/>
    <col min="16" max="16" width="4.28515625" style="5" customWidth="1"/>
    <col min="17" max="17" width="10.5703125" style="5" customWidth="1"/>
    <col min="18" max="18" width="2.28515625" style="5" customWidth="1"/>
    <col min="19" max="19" width="6.7109375" style="5" customWidth="1"/>
    <col min="20" max="20" width="13" style="5" customWidth="1"/>
    <col min="21" max="21" width="3.42578125" style="5" customWidth="1"/>
    <col min="22" max="22" width="4.140625" style="5" customWidth="1"/>
    <col min="23" max="23" width="11.7109375" style="5" customWidth="1"/>
    <col min="24" max="24" width="9.140625" style="5" customWidth="1"/>
    <col min="25" max="256" width="9.140625" style="5" hidden="1"/>
    <col min="257" max="257" width="11" style="5" hidden="1"/>
    <col min="258" max="258" width="4.7109375" style="5" hidden="1"/>
    <col min="259" max="259" width="7.7109375" style="5" hidden="1"/>
    <col min="260" max="260" width="7.5703125" style="5" hidden="1"/>
    <col min="261" max="261" width="4.7109375" style="5" hidden="1"/>
    <col min="262" max="262" width="3.7109375" style="5" hidden="1"/>
    <col min="263" max="263" width="4.28515625" style="5" hidden="1"/>
    <col min="264" max="264" width="30.28515625" style="5" hidden="1"/>
    <col min="265" max="265" width="6" style="5" hidden="1"/>
    <col min="266" max="266" width="4.140625" style="5" hidden="1"/>
    <col min="267" max="267" width="2.85546875" style="5" hidden="1"/>
    <col min="268" max="268" width="6.7109375" style="5" hidden="1"/>
    <col min="269" max="269" width="2.5703125" style="5" hidden="1"/>
    <col min="270" max="270" width="1.42578125" style="5" hidden="1"/>
    <col min="271" max="271" width="4.85546875" style="5" hidden="1"/>
    <col min="272" max="272" width="4.28515625" style="5" hidden="1"/>
    <col min="273" max="273" width="10.5703125" style="5" hidden="1"/>
    <col min="274" max="274" width="2.28515625" style="5" hidden="1"/>
    <col min="275" max="275" width="6.7109375" style="5" hidden="1"/>
    <col min="276" max="276" width="13" style="5" hidden="1"/>
    <col min="277" max="277" width="3.42578125" style="5" hidden="1"/>
    <col min="278" max="278" width="4.140625" style="5" hidden="1"/>
    <col min="279" max="279" width="11.7109375" style="5" hidden="1"/>
    <col min="280" max="512" width="9.140625" style="5" hidden="1"/>
    <col min="513" max="513" width="11" style="5" hidden="1"/>
    <col min="514" max="514" width="4.7109375" style="5" hidden="1"/>
    <col min="515" max="515" width="7.7109375" style="5" hidden="1"/>
    <col min="516" max="516" width="7.5703125" style="5" hidden="1"/>
    <col min="517" max="517" width="4.7109375" style="5" hidden="1"/>
    <col min="518" max="518" width="3.7109375" style="5" hidden="1"/>
    <col min="519" max="519" width="4.28515625" style="5" hidden="1"/>
    <col min="520" max="520" width="30.28515625" style="5" hidden="1"/>
    <col min="521" max="521" width="6" style="5" hidden="1"/>
    <col min="522" max="522" width="4.140625" style="5" hidden="1"/>
    <col min="523" max="523" width="2.85546875" style="5" hidden="1"/>
    <col min="524" max="524" width="6.7109375" style="5" hidden="1"/>
    <col min="525" max="525" width="2.5703125" style="5" hidden="1"/>
    <col min="526" max="526" width="1.42578125" style="5" hidden="1"/>
    <col min="527" max="527" width="4.85546875" style="5" hidden="1"/>
    <col min="528" max="528" width="4.28515625" style="5" hidden="1"/>
    <col min="529" max="529" width="10.5703125" style="5" hidden="1"/>
    <col min="530" max="530" width="2.28515625" style="5" hidden="1"/>
    <col min="531" max="531" width="6.7109375" style="5" hidden="1"/>
    <col min="532" max="532" width="13" style="5" hidden="1"/>
    <col min="533" max="533" width="3.42578125" style="5" hidden="1"/>
    <col min="534" max="534" width="4.140625" style="5" hidden="1"/>
    <col min="535" max="535" width="11.7109375" style="5" hidden="1"/>
    <col min="536" max="768" width="9.140625" style="5" hidden="1"/>
    <col min="769" max="769" width="11" style="5" hidden="1"/>
    <col min="770" max="770" width="4.7109375" style="5" hidden="1"/>
    <col min="771" max="771" width="7.7109375" style="5" hidden="1"/>
    <col min="772" max="772" width="7.5703125" style="5" hidden="1"/>
    <col min="773" max="773" width="4.7109375" style="5" hidden="1"/>
    <col min="774" max="774" width="3.7109375" style="5" hidden="1"/>
    <col min="775" max="775" width="4.28515625" style="5" hidden="1"/>
    <col min="776" max="776" width="30.28515625" style="5" hidden="1"/>
    <col min="777" max="777" width="6" style="5" hidden="1"/>
    <col min="778" max="778" width="4.140625" style="5" hidden="1"/>
    <col min="779" max="779" width="2.85546875" style="5" hidden="1"/>
    <col min="780" max="780" width="6.7109375" style="5" hidden="1"/>
    <col min="781" max="781" width="2.5703125" style="5" hidden="1"/>
    <col min="782" max="782" width="1.42578125" style="5" hidden="1"/>
    <col min="783" max="783" width="4.85546875" style="5" hidden="1"/>
    <col min="784" max="784" width="4.28515625" style="5" hidden="1"/>
    <col min="785" max="785" width="10.5703125" style="5" hidden="1"/>
    <col min="786" max="786" width="2.28515625" style="5" hidden="1"/>
    <col min="787" max="787" width="6.7109375" style="5" hidden="1"/>
    <col min="788" max="788" width="13" style="5" hidden="1"/>
    <col min="789" max="789" width="3.42578125" style="5" hidden="1"/>
    <col min="790" max="790" width="4.140625" style="5" hidden="1"/>
    <col min="791" max="791" width="11.7109375" style="5" hidden="1"/>
    <col min="792" max="1024" width="9.140625" style="5" hidden="1"/>
    <col min="1025" max="1025" width="11" style="5" hidden="1"/>
    <col min="1026" max="1026" width="4.7109375" style="5" hidden="1"/>
    <col min="1027" max="1027" width="7.7109375" style="5" hidden="1"/>
    <col min="1028" max="1028" width="7.5703125" style="5" hidden="1"/>
    <col min="1029" max="1029" width="4.7109375" style="5" hidden="1"/>
    <col min="1030" max="1030" width="3.7109375" style="5" hidden="1"/>
    <col min="1031" max="1031" width="4.28515625" style="5" hidden="1"/>
    <col min="1032" max="1032" width="30.28515625" style="5" hidden="1"/>
    <col min="1033" max="1033" width="6" style="5" hidden="1"/>
    <col min="1034" max="1034" width="4.140625" style="5" hidden="1"/>
    <col min="1035" max="1035" width="2.85546875" style="5" hidden="1"/>
    <col min="1036" max="1036" width="6.7109375" style="5" hidden="1"/>
    <col min="1037" max="1037" width="2.5703125" style="5" hidden="1"/>
    <col min="1038" max="1038" width="1.42578125" style="5" hidden="1"/>
    <col min="1039" max="1039" width="4.85546875" style="5" hidden="1"/>
    <col min="1040" max="1040" width="4.28515625" style="5" hidden="1"/>
    <col min="1041" max="1041" width="10.5703125" style="5" hidden="1"/>
    <col min="1042" max="1042" width="2.28515625" style="5" hidden="1"/>
    <col min="1043" max="1043" width="6.7109375" style="5" hidden="1"/>
    <col min="1044" max="1044" width="13" style="5" hidden="1"/>
    <col min="1045" max="1045" width="3.42578125" style="5" hidden="1"/>
    <col min="1046" max="1046" width="4.140625" style="5" hidden="1"/>
    <col min="1047" max="1047" width="11.7109375" style="5" hidden="1"/>
    <col min="1048" max="1280" width="9.140625" style="5" hidden="1"/>
    <col min="1281" max="1281" width="11" style="5" hidden="1"/>
    <col min="1282" max="1282" width="4.7109375" style="5" hidden="1"/>
    <col min="1283" max="1283" width="7.7109375" style="5" hidden="1"/>
    <col min="1284" max="1284" width="7.5703125" style="5" hidden="1"/>
    <col min="1285" max="1285" width="4.7109375" style="5" hidden="1"/>
    <col min="1286" max="1286" width="3.7109375" style="5" hidden="1"/>
    <col min="1287" max="1287" width="4.28515625" style="5" hidden="1"/>
    <col min="1288" max="1288" width="30.28515625" style="5" hidden="1"/>
    <col min="1289" max="1289" width="6" style="5" hidden="1"/>
    <col min="1290" max="1290" width="4.140625" style="5" hidden="1"/>
    <col min="1291" max="1291" width="2.85546875" style="5" hidden="1"/>
    <col min="1292" max="1292" width="6.7109375" style="5" hidden="1"/>
    <col min="1293" max="1293" width="2.5703125" style="5" hidden="1"/>
    <col min="1294" max="1294" width="1.42578125" style="5" hidden="1"/>
    <col min="1295" max="1295" width="4.85546875" style="5" hidden="1"/>
    <col min="1296" max="1296" width="4.28515625" style="5" hidden="1"/>
    <col min="1297" max="1297" width="10.5703125" style="5" hidden="1"/>
    <col min="1298" max="1298" width="2.28515625" style="5" hidden="1"/>
    <col min="1299" max="1299" width="6.7109375" style="5" hidden="1"/>
    <col min="1300" max="1300" width="13" style="5" hidden="1"/>
    <col min="1301" max="1301" width="3.42578125" style="5" hidden="1"/>
    <col min="1302" max="1302" width="4.140625" style="5" hidden="1"/>
    <col min="1303" max="1303" width="11.7109375" style="5" hidden="1"/>
    <col min="1304" max="1536" width="9.140625" style="5" hidden="1"/>
    <col min="1537" max="1537" width="11" style="5" hidden="1"/>
    <col min="1538" max="1538" width="4.7109375" style="5" hidden="1"/>
    <col min="1539" max="1539" width="7.7109375" style="5" hidden="1"/>
    <col min="1540" max="1540" width="7.5703125" style="5" hidden="1"/>
    <col min="1541" max="1541" width="4.7109375" style="5" hidden="1"/>
    <col min="1542" max="1542" width="3.7109375" style="5" hidden="1"/>
    <col min="1543" max="1543" width="4.28515625" style="5" hidden="1"/>
    <col min="1544" max="1544" width="30.28515625" style="5" hidden="1"/>
    <col min="1545" max="1545" width="6" style="5" hidden="1"/>
    <col min="1546" max="1546" width="4.140625" style="5" hidden="1"/>
    <col min="1547" max="1547" width="2.85546875" style="5" hidden="1"/>
    <col min="1548" max="1548" width="6.7109375" style="5" hidden="1"/>
    <col min="1549" max="1549" width="2.5703125" style="5" hidden="1"/>
    <col min="1550" max="1550" width="1.42578125" style="5" hidden="1"/>
    <col min="1551" max="1551" width="4.85546875" style="5" hidden="1"/>
    <col min="1552" max="1552" width="4.28515625" style="5" hidden="1"/>
    <col min="1553" max="1553" width="10.5703125" style="5" hidden="1"/>
    <col min="1554" max="1554" width="2.28515625" style="5" hidden="1"/>
    <col min="1555" max="1555" width="6.7109375" style="5" hidden="1"/>
    <col min="1556" max="1556" width="13" style="5" hidden="1"/>
    <col min="1557" max="1557" width="3.42578125" style="5" hidden="1"/>
    <col min="1558" max="1558" width="4.140625" style="5" hidden="1"/>
    <col min="1559" max="1559" width="11.7109375" style="5" hidden="1"/>
    <col min="1560" max="1792" width="9.140625" style="5" hidden="1"/>
    <col min="1793" max="1793" width="11" style="5" hidden="1"/>
    <col min="1794" max="1794" width="4.7109375" style="5" hidden="1"/>
    <col min="1795" max="1795" width="7.7109375" style="5" hidden="1"/>
    <col min="1796" max="1796" width="7.5703125" style="5" hidden="1"/>
    <col min="1797" max="1797" width="4.7109375" style="5" hidden="1"/>
    <col min="1798" max="1798" width="3.7109375" style="5" hidden="1"/>
    <col min="1799" max="1799" width="4.28515625" style="5" hidden="1"/>
    <col min="1800" max="1800" width="30.28515625" style="5" hidden="1"/>
    <col min="1801" max="1801" width="6" style="5" hidden="1"/>
    <col min="1802" max="1802" width="4.140625" style="5" hidden="1"/>
    <col min="1803" max="1803" width="2.85546875" style="5" hidden="1"/>
    <col min="1804" max="1804" width="6.7109375" style="5" hidden="1"/>
    <col min="1805" max="1805" width="2.5703125" style="5" hidden="1"/>
    <col min="1806" max="1806" width="1.42578125" style="5" hidden="1"/>
    <col min="1807" max="1807" width="4.85546875" style="5" hidden="1"/>
    <col min="1808" max="1808" width="4.28515625" style="5" hidden="1"/>
    <col min="1809" max="1809" width="10.5703125" style="5" hidden="1"/>
    <col min="1810" max="1810" width="2.28515625" style="5" hidden="1"/>
    <col min="1811" max="1811" width="6.7109375" style="5" hidden="1"/>
    <col min="1812" max="1812" width="13" style="5" hidden="1"/>
    <col min="1813" max="1813" width="3.42578125" style="5" hidden="1"/>
    <col min="1814" max="1814" width="4.140625" style="5" hidden="1"/>
    <col min="1815" max="1815" width="11.7109375" style="5" hidden="1"/>
    <col min="1816" max="2048" width="9.140625" style="5" hidden="1"/>
    <col min="2049" max="2049" width="11" style="5" hidden="1"/>
    <col min="2050" max="2050" width="4.7109375" style="5" hidden="1"/>
    <col min="2051" max="2051" width="7.7109375" style="5" hidden="1"/>
    <col min="2052" max="2052" width="7.5703125" style="5" hidden="1"/>
    <col min="2053" max="2053" width="4.7109375" style="5" hidden="1"/>
    <col min="2054" max="2054" width="3.7109375" style="5" hidden="1"/>
    <col min="2055" max="2055" width="4.28515625" style="5" hidden="1"/>
    <col min="2056" max="2056" width="30.28515625" style="5" hidden="1"/>
    <col min="2057" max="2057" width="6" style="5" hidden="1"/>
    <col min="2058" max="2058" width="4.140625" style="5" hidden="1"/>
    <col min="2059" max="2059" width="2.85546875" style="5" hidden="1"/>
    <col min="2060" max="2060" width="6.7109375" style="5" hidden="1"/>
    <col min="2061" max="2061" width="2.5703125" style="5" hidden="1"/>
    <col min="2062" max="2062" width="1.42578125" style="5" hidden="1"/>
    <col min="2063" max="2063" width="4.85546875" style="5" hidden="1"/>
    <col min="2064" max="2064" width="4.28515625" style="5" hidden="1"/>
    <col min="2065" max="2065" width="10.5703125" style="5" hidden="1"/>
    <col min="2066" max="2066" width="2.28515625" style="5" hidden="1"/>
    <col min="2067" max="2067" width="6.7109375" style="5" hidden="1"/>
    <col min="2068" max="2068" width="13" style="5" hidden="1"/>
    <col min="2069" max="2069" width="3.42578125" style="5" hidden="1"/>
    <col min="2070" max="2070" width="4.140625" style="5" hidden="1"/>
    <col min="2071" max="2071" width="11.7109375" style="5" hidden="1"/>
    <col min="2072" max="2304" width="9.140625" style="5" hidden="1"/>
    <col min="2305" max="2305" width="11" style="5" hidden="1"/>
    <col min="2306" max="2306" width="4.7109375" style="5" hidden="1"/>
    <col min="2307" max="2307" width="7.7109375" style="5" hidden="1"/>
    <col min="2308" max="2308" width="7.5703125" style="5" hidden="1"/>
    <col min="2309" max="2309" width="4.7109375" style="5" hidden="1"/>
    <col min="2310" max="2310" width="3.7109375" style="5" hidden="1"/>
    <col min="2311" max="2311" width="4.28515625" style="5" hidden="1"/>
    <col min="2312" max="2312" width="30.28515625" style="5" hidden="1"/>
    <col min="2313" max="2313" width="6" style="5" hidden="1"/>
    <col min="2314" max="2314" width="4.140625" style="5" hidden="1"/>
    <col min="2315" max="2315" width="2.85546875" style="5" hidden="1"/>
    <col min="2316" max="2316" width="6.7109375" style="5" hidden="1"/>
    <col min="2317" max="2317" width="2.5703125" style="5" hidden="1"/>
    <col min="2318" max="2318" width="1.42578125" style="5" hidden="1"/>
    <col min="2319" max="2319" width="4.85546875" style="5" hidden="1"/>
    <col min="2320" max="2320" width="4.28515625" style="5" hidden="1"/>
    <col min="2321" max="2321" width="10.5703125" style="5" hidden="1"/>
    <col min="2322" max="2322" width="2.28515625" style="5" hidden="1"/>
    <col min="2323" max="2323" width="6.7109375" style="5" hidden="1"/>
    <col min="2324" max="2324" width="13" style="5" hidden="1"/>
    <col min="2325" max="2325" width="3.42578125" style="5" hidden="1"/>
    <col min="2326" max="2326" width="4.140625" style="5" hidden="1"/>
    <col min="2327" max="2327" width="11.7109375" style="5" hidden="1"/>
    <col min="2328" max="2560" width="9.140625" style="5" hidden="1"/>
    <col min="2561" max="2561" width="11" style="5" hidden="1"/>
    <col min="2562" max="2562" width="4.7109375" style="5" hidden="1"/>
    <col min="2563" max="2563" width="7.7109375" style="5" hidden="1"/>
    <col min="2564" max="2564" width="7.5703125" style="5" hidden="1"/>
    <col min="2565" max="2565" width="4.7109375" style="5" hidden="1"/>
    <col min="2566" max="2566" width="3.7109375" style="5" hidden="1"/>
    <col min="2567" max="2567" width="4.28515625" style="5" hidden="1"/>
    <col min="2568" max="2568" width="30.28515625" style="5" hidden="1"/>
    <col min="2569" max="2569" width="6" style="5" hidden="1"/>
    <col min="2570" max="2570" width="4.140625" style="5" hidden="1"/>
    <col min="2571" max="2571" width="2.85546875" style="5" hidden="1"/>
    <col min="2572" max="2572" width="6.7109375" style="5" hidden="1"/>
    <col min="2573" max="2573" width="2.5703125" style="5" hidden="1"/>
    <col min="2574" max="2574" width="1.42578125" style="5" hidden="1"/>
    <col min="2575" max="2575" width="4.85546875" style="5" hidden="1"/>
    <col min="2576" max="2576" width="4.28515625" style="5" hidden="1"/>
    <col min="2577" max="2577" width="10.5703125" style="5" hidden="1"/>
    <col min="2578" max="2578" width="2.28515625" style="5" hidden="1"/>
    <col min="2579" max="2579" width="6.7109375" style="5" hidden="1"/>
    <col min="2580" max="2580" width="13" style="5" hidden="1"/>
    <col min="2581" max="2581" width="3.42578125" style="5" hidden="1"/>
    <col min="2582" max="2582" width="4.140625" style="5" hidden="1"/>
    <col min="2583" max="2583" width="11.7109375" style="5" hidden="1"/>
    <col min="2584" max="2816" width="9.140625" style="5" hidden="1"/>
    <col min="2817" max="2817" width="11" style="5" hidden="1"/>
    <col min="2818" max="2818" width="4.7109375" style="5" hidden="1"/>
    <col min="2819" max="2819" width="7.7109375" style="5" hidden="1"/>
    <col min="2820" max="2820" width="7.5703125" style="5" hidden="1"/>
    <col min="2821" max="2821" width="4.7109375" style="5" hidden="1"/>
    <col min="2822" max="2822" width="3.7109375" style="5" hidden="1"/>
    <col min="2823" max="2823" width="4.28515625" style="5" hidden="1"/>
    <col min="2824" max="2824" width="30.28515625" style="5" hidden="1"/>
    <col min="2825" max="2825" width="6" style="5" hidden="1"/>
    <col min="2826" max="2826" width="4.140625" style="5" hidden="1"/>
    <col min="2827" max="2827" width="2.85546875" style="5" hidden="1"/>
    <col min="2828" max="2828" width="6.7109375" style="5" hidden="1"/>
    <col min="2829" max="2829" width="2.5703125" style="5" hidden="1"/>
    <col min="2830" max="2830" width="1.42578125" style="5" hidden="1"/>
    <col min="2831" max="2831" width="4.85546875" style="5" hidden="1"/>
    <col min="2832" max="2832" width="4.28515625" style="5" hidden="1"/>
    <col min="2833" max="2833" width="10.5703125" style="5" hidden="1"/>
    <col min="2834" max="2834" width="2.28515625" style="5" hidden="1"/>
    <col min="2835" max="2835" width="6.7109375" style="5" hidden="1"/>
    <col min="2836" max="2836" width="13" style="5" hidden="1"/>
    <col min="2837" max="2837" width="3.42578125" style="5" hidden="1"/>
    <col min="2838" max="2838" width="4.140625" style="5" hidden="1"/>
    <col min="2839" max="2839" width="11.7109375" style="5" hidden="1"/>
    <col min="2840" max="3072" width="9.140625" style="5" hidden="1"/>
    <col min="3073" max="3073" width="11" style="5" hidden="1"/>
    <col min="3074" max="3074" width="4.7109375" style="5" hidden="1"/>
    <col min="3075" max="3075" width="7.7109375" style="5" hidden="1"/>
    <col min="3076" max="3076" width="7.5703125" style="5" hidden="1"/>
    <col min="3077" max="3077" width="4.7109375" style="5" hidden="1"/>
    <col min="3078" max="3078" width="3.7109375" style="5" hidden="1"/>
    <col min="3079" max="3079" width="4.28515625" style="5" hidden="1"/>
    <col min="3080" max="3080" width="30.28515625" style="5" hidden="1"/>
    <col min="3081" max="3081" width="6" style="5" hidden="1"/>
    <col min="3082" max="3082" width="4.140625" style="5" hidden="1"/>
    <col min="3083" max="3083" width="2.85546875" style="5" hidden="1"/>
    <col min="3084" max="3084" width="6.7109375" style="5" hidden="1"/>
    <col min="3085" max="3085" width="2.5703125" style="5" hidden="1"/>
    <col min="3086" max="3086" width="1.42578125" style="5" hidden="1"/>
    <col min="3087" max="3087" width="4.85546875" style="5" hidden="1"/>
    <col min="3088" max="3088" width="4.28515625" style="5" hidden="1"/>
    <col min="3089" max="3089" width="10.5703125" style="5" hidden="1"/>
    <col min="3090" max="3090" width="2.28515625" style="5" hidden="1"/>
    <col min="3091" max="3091" width="6.7109375" style="5" hidden="1"/>
    <col min="3092" max="3092" width="13" style="5" hidden="1"/>
    <col min="3093" max="3093" width="3.42578125" style="5" hidden="1"/>
    <col min="3094" max="3094" width="4.140625" style="5" hidden="1"/>
    <col min="3095" max="3095" width="11.7109375" style="5" hidden="1"/>
    <col min="3096" max="3328" width="9.140625" style="5" hidden="1"/>
    <col min="3329" max="3329" width="11" style="5" hidden="1"/>
    <col min="3330" max="3330" width="4.7109375" style="5" hidden="1"/>
    <col min="3331" max="3331" width="7.7109375" style="5" hidden="1"/>
    <col min="3332" max="3332" width="7.5703125" style="5" hidden="1"/>
    <col min="3333" max="3333" width="4.7109375" style="5" hidden="1"/>
    <col min="3334" max="3334" width="3.7109375" style="5" hidden="1"/>
    <col min="3335" max="3335" width="4.28515625" style="5" hidden="1"/>
    <col min="3336" max="3336" width="30.28515625" style="5" hidden="1"/>
    <col min="3337" max="3337" width="6" style="5" hidden="1"/>
    <col min="3338" max="3338" width="4.140625" style="5" hidden="1"/>
    <col min="3339" max="3339" width="2.85546875" style="5" hidden="1"/>
    <col min="3340" max="3340" width="6.7109375" style="5" hidden="1"/>
    <col min="3341" max="3341" width="2.5703125" style="5" hidden="1"/>
    <col min="3342" max="3342" width="1.42578125" style="5" hidden="1"/>
    <col min="3343" max="3343" width="4.85546875" style="5" hidden="1"/>
    <col min="3344" max="3344" width="4.28515625" style="5" hidden="1"/>
    <col min="3345" max="3345" width="10.5703125" style="5" hidden="1"/>
    <col min="3346" max="3346" width="2.28515625" style="5" hidden="1"/>
    <col min="3347" max="3347" width="6.7109375" style="5" hidden="1"/>
    <col min="3348" max="3348" width="13" style="5" hidden="1"/>
    <col min="3349" max="3349" width="3.42578125" style="5" hidden="1"/>
    <col min="3350" max="3350" width="4.140625" style="5" hidden="1"/>
    <col min="3351" max="3351" width="11.7109375" style="5" hidden="1"/>
    <col min="3352" max="3584" width="9.140625" style="5" hidden="1"/>
    <col min="3585" max="3585" width="11" style="5" hidden="1"/>
    <col min="3586" max="3586" width="4.7109375" style="5" hidden="1"/>
    <col min="3587" max="3587" width="7.7109375" style="5" hidden="1"/>
    <col min="3588" max="3588" width="7.5703125" style="5" hidden="1"/>
    <col min="3589" max="3589" width="4.7109375" style="5" hidden="1"/>
    <col min="3590" max="3590" width="3.7109375" style="5" hidden="1"/>
    <col min="3591" max="3591" width="4.28515625" style="5" hidden="1"/>
    <col min="3592" max="3592" width="30.28515625" style="5" hidden="1"/>
    <col min="3593" max="3593" width="6" style="5" hidden="1"/>
    <col min="3594" max="3594" width="4.140625" style="5" hidden="1"/>
    <col min="3595" max="3595" width="2.85546875" style="5" hidden="1"/>
    <col min="3596" max="3596" width="6.7109375" style="5" hidden="1"/>
    <col min="3597" max="3597" width="2.5703125" style="5" hidden="1"/>
    <col min="3598" max="3598" width="1.42578125" style="5" hidden="1"/>
    <col min="3599" max="3599" width="4.85546875" style="5" hidden="1"/>
    <col min="3600" max="3600" width="4.28515625" style="5" hidden="1"/>
    <col min="3601" max="3601" width="10.5703125" style="5" hidden="1"/>
    <col min="3602" max="3602" width="2.28515625" style="5" hidden="1"/>
    <col min="3603" max="3603" width="6.7109375" style="5" hidden="1"/>
    <col min="3604" max="3604" width="13" style="5" hidden="1"/>
    <col min="3605" max="3605" width="3.42578125" style="5" hidden="1"/>
    <col min="3606" max="3606" width="4.140625" style="5" hidden="1"/>
    <col min="3607" max="3607" width="11.7109375" style="5" hidden="1"/>
    <col min="3608" max="3840" width="9.140625" style="5" hidden="1"/>
    <col min="3841" max="3841" width="11" style="5" hidden="1"/>
    <col min="3842" max="3842" width="4.7109375" style="5" hidden="1"/>
    <col min="3843" max="3843" width="7.7109375" style="5" hidden="1"/>
    <col min="3844" max="3844" width="7.5703125" style="5" hidden="1"/>
    <col min="3845" max="3845" width="4.7109375" style="5" hidden="1"/>
    <col min="3846" max="3846" width="3.7109375" style="5" hidden="1"/>
    <col min="3847" max="3847" width="4.28515625" style="5" hidden="1"/>
    <col min="3848" max="3848" width="30.28515625" style="5" hidden="1"/>
    <col min="3849" max="3849" width="6" style="5" hidden="1"/>
    <col min="3850" max="3850" width="4.140625" style="5" hidden="1"/>
    <col min="3851" max="3851" width="2.85546875" style="5" hidden="1"/>
    <col min="3852" max="3852" width="6.7109375" style="5" hidden="1"/>
    <col min="3853" max="3853" width="2.5703125" style="5" hidden="1"/>
    <col min="3854" max="3854" width="1.42578125" style="5" hidden="1"/>
    <col min="3855" max="3855" width="4.85546875" style="5" hidden="1"/>
    <col min="3856" max="3856" width="4.28515625" style="5" hidden="1"/>
    <col min="3857" max="3857" width="10.5703125" style="5" hidden="1"/>
    <col min="3858" max="3858" width="2.28515625" style="5" hidden="1"/>
    <col min="3859" max="3859" width="6.7109375" style="5" hidden="1"/>
    <col min="3860" max="3860" width="13" style="5" hidden="1"/>
    <col min="3861" max="3861" width="3.42578125" style="5" hidden="1"/>
    <col min="3862" max="3862" width="4.140625" style="5" hidden="1"/>
    <col min="3863" max="3863" width="11.7109375" style="5" hidden="1"/>
    <col min="3864" max="4096" width="9.140625" style="5" hidden="1"/>
    <col min="4097" max="4097" width="11" style="5" hidden="1"/>
    <col min="4098" max="4098" width="4.7109375" style="5" hidden="1"/>
    <col min="4099" max="4099" width="7.7109375" style="5" hidden="1"/>
    <col min="4100" max="4100" width="7.5703125" style="5" hidden="1"/>
    <col min="4101" max="4101" width="4.7109375" style="5" hidden="1"/>
    <col min="4102" max="4102" width="3.7109375" style="5" hidden="1"/>
    <col min="4103" max="4103" width="4.28515625" style="5" hidden="1"/>
    <col min="4104" max="4104" width="30.28515625" style="5" hidden="1"/>
    <col min="4105" max="4105" width="6" style="5" hidden="1"/>
    <col min="4106" max="4106" width="4.140625" style="5" hidden="1"/>
    <col min="4107" max="4107" width="2.85546875" style="5" hidden="1"/>
    <col min="4108" max="4108" width="6.7109375" style="5" hidden="1"/>
    <col min="4109" max="4109" width="2.5703125" style="5" hidden="1"/>
    <col min="4110" max="4110" width="1.42578125" style="5" hidden="1"/>
    <col min="4111" max="4111" width="4.85546875" style="5" hidden="1"/>
    <col min="4112" max="4112" width="4.28515625" style="5" hidden="1"/>
    <col min="4113" max="4113" width="10.5703125" style="5" hidden="1"/>
    <col min="4114" max="4114" width="2.28515625" style="5" hidden="1"/>
    <col min="4115" max="4115" width="6.7109375" style="5" hidden="1"/>
    <col min="4116" max="4116" width="13" style="5" hidden="1"/>
    <col min="4117" max="4117" width="3.42578125" style="5" hidden="1"/>
    <col min="4118" max="4118" width="4.140625" style="5" hidden="1"/>
    <col min="4119" max="4119" width="11.7109375" style="5" hidden="1"/>
    <col min="4120" max="4352" width="9.140625" style="5" hidden="1"/>
    <col min="4353" max="4353" width="11" style="5" hidden="1"/>
    <col min="4354" max="4354" width="4.7109375" style="5" hidden="1"/>
    <col min="4355" max="4355" width="7.7109375" style="5" hidden="1"/>
    <col min="4356" max="4356" width="7.5703125" style="5" hidden="1"/>
    <col min="4357" max="4357" width="4.7109375" style="5" hidden="1"/>
    <col min="4358" max="4358" width="3.7109375" style="5" hidden="1"/>
    <col min="4359" max="4359" width="4.28515625" style="5" hidden="1"/>
    <col min="4360" max="4360" width="30.28515625" style="5" hidden="1"/>
    <col min="4361" max="4361" width="6" style="5" hidden="1"/>
    <col min="4362" max="4362" width="4.140625" style="5" hidden="1"/>
    <col min="4363" max="4363" width="2.85546875" style="5" hidden="1"/>
    <col min="4364" max="4364" width="6.7109375" style="5" hidden="1"/>
    <col min="4365" max="4365" width="2.5703125" style="5" hidden="1"/>
    <col min="4366" max="4366" width="1.42578125" style="5" hidden="1"/>
    <col min="4367" max="4367" width="4.85546875" style="5" hidden="1"/>
    <col min="4368" max="4368" width="4.28515625" style="5" hidden="1"/>
    <col min="4369" max="4369" width="10.5703125" style="5" hidden="1"/>
    <col min="4370" max="4370" width="2.28515625" style="5" hidden="1"/>
    <col min="4371" max="4371" width="6.7109375" style="5" hidden="1"/>
    <col min="4372" max="4372" width="13" style="5" hidden="1"/>
    <col min="4373" max="4373" width="3.42578125" style="5" hidden="1"/>
    <col min="4374" max="4374" width="4.140625" style="5" hidden="1"/>
    <col min="4375" max="4375" width="11.7109375" style="5" hidden="1"/>
    <col min="4376" max="4608" width="9.140625" style="5" hidden="1"/>
    <col min="4609" max="4609" width="11" style="5" hidden="1"/>
    <col min="4610" max="4610" width="4.7109375" style="5" hidden="1"/>
    <col min="4611" max="4611" width="7.7109375" style="5" hidden="1"/>
    <col min="4612" max="4612" width="7.5703125" style="5" hidden="1"/>
    <col min="4613" max="4613" width="4.7109375" style="5" hidden="1"/>
    <col min="4614" max="4614" width="3.7109375" style="5" hidden="1"/>
    <col min="4615" max="4615" width="4.28515625" style="5" hidden="1"/>
    <col min="4616" max="4616" width="30.28515625" style="5" hidden="1"/>
    <col min="4617" max="4617" width="6" style="5" hidden="1"/>
    <col min="4618" max="4618" width="4.140625" style="5" hidden="1"/>
    <col min="4619" max="4619" width="2.85546875" style="5" hidden="1"/>
    <col min="4620" max="4620" width="6.7109375" style="5" hidden="1"/>
    <col min="4621" max="4621" width="2.5703125" style="5" hidden="1"/>
    <col min="4622" max="4622" width="1.42578125" style="5" hidden="1"/>
    <col min="4623" max="4623" width="4.85546875" style="5" hidden="1"/>
    <col min="4624" max="4624" width="4.28515625" style="5" hidden="1"/>
    <col min="4625" max="4625" width="10.5703125" style="5" hidden="1"/>
    <col min="4626" max="4626" width="2.28515625" style="5" hidden="1"/>
    <col min="4627" max="4627" width="6.7109375" style="5" hidden="1"/>
    <col min="4628" max="4628" width="13" style="5" hidden="1"/>
    <col min="4629" max="4629" width="3.42578125" style="5" hidden="1"/>
    <col min="4630" max="4630" width="4.140625" style="5" hidden="1"/>
    <col min="4631" max="4631" width="11.7109375" style="5" hidden="1"/>
    <col min="4632" max="4864" width="9.140625" style="5" hidden="1"/>
    <col min="4865" max="4865" width="11" style="5" hidden="1"/>
    <col min="4866" max="4866" width="4.7109375" style="5" hidden="1"/>
    <col min="4867" max="4867" width="7.7109375" style="5" hidden="1"/>
    <col min="4868" max="4868" width="7.5703125" style="5" hidden="1"/>
    <col min="4869" max="4869" width="4.7109375" style="5" hidden="1"/>
    <col min="4870" max="4870" width="3.7109375" style="5" hidden="1"/>
    <col min="4871" max="4871" width="4.28515625" style="5" hidden="1"/>
    <col min="4872" max="4872" width="30.28515625" style="5" hidden="1"/>
    <col min="4873" max="4873" width="6" style="5" hidden="1"/>
    <col min="4874" max="4874" width="4.140625" style="5" hidden="1"/>
    <col min="4875" max="4875" width="2.85546875" style="5" hidden="1"/>
    <col min="4876" max="4876" width="6.7109375" style="5" hidden="1"/>
    <col min="4877" max="4877" width="2.5703125" style="5" hidden="1"/>
    <col min="4878" max="4878" width="1.42578125" style="5" hidden="1"/>
    <col min="4879" max="4879" width="4.85546875" style="5" hidden="1"/>
    <col min="4880" max="4880" width="4.28515625" style="5" hidden="1"/>
    <col min="4881" max="4881" width="10.5703125" style="5" hidden="1"/>
    <col min="4882" max="4882" width="2.28515625" style="5" hidden="1"/>
    <col min="4883" max="4883" width="6.7109375" style="5" hidden="1"/>
    <col min="4884" max="4884" width="13" style="5" hidden="1"/>
    <col min="4885" max="4885" width="3.42578125" style="5" hidden="1"/>
    <col min="4886" max="4886" width="4.140625" style="5" hidden="1"/>
    <col min="4887" max="4887" width="11.7109375" style="5" hidden="1"/>
    <col min="4888" max="5120" width="9.140625" style="5" hidden="1"/>
    <col min="5121" max="5121" width="11" style="5" hidden="1"/>
    <col min="5122" max="5122" width="4.7109375" style="5" hidden="1"/>
    <col min="5123" max="5123" width="7.7109375" style="5" hidden="1"/>
    <col min="5124" max="5124" width="7.5703125" style="5" hidden="1"/>
    <col min="5125" max="5125" width="4.7109375" style="5" hidden="1"/>
    <col min="5126" max="5126" width="3.7109375" style="5" hidden="1"/>
    <col min="5127" max="5127" width="4.28515625" style="5" hidden="1"/>
    <col min="5128" max="5128" width="30.28515625" style="5" hidden="1"/>
    <col min="5129" max="5129" width="6" style="5" hidden="1"/>
    <col min="5130" max="5130" width="4.140625" style="5" hidden="1"/>
    <col min="5131" max="5131" width="2.85546875" style="5" hidden="1"/>
    <col min="5132" max="5132" width="6.7109375" style="5" hidden="1"/>
    <col min="5133" max="5133" width="2.5703125" style="5" hidden="1"/>
    <col min="5134" max="5134" width="1.42578125" style="5" hidden="1"/>
    <col min="5135" max="5135" width="4.85546875" style="5" hidden="1"/>
    <col min="5136" max="5136" width="4.28515625" style="5" hidden="1"/>
    <col min="5137" max="5137" width="10.5703125" style="5" hidden="1"/>
    <col min="5138" max="5138" width="2.28515625" style="5" hidden="1"/>
    <col min="5139" max="5139" width="6.7109375" style="5" hidden="1"/>
    <col min="5140" max="5140" width="13" style="5" hidden="1"/>
    <col min="5141" max="5141" width="3.42578125" style="5" hidden="1"/>
    <col min="5142" max="5142" width="4.140625" style="5" hidden="1"/>
    <col min="5143" max="5143" width="11.7109375" style="5" hidden="1"/>
    <col min="5144" max="5376" width="9.140625" style="5" hidden="1"/>
    <col min="5377" max="5377" width="11" style="5" hidden="1"/>
    <col min="5378" max="5378" width="4.7109375" style="5" hidden="1"/>
    <col min="5379" max="5379" width="7.7109375" style="5" hidden="1"/>
    <col min="5380" max="5380" width="7.5703125" style="5" hidden="1"/>
    <col min="5381" max="5381" width="4.7109375" style="5" hidden="1"/>
    <col min="5382" max="5382" width="3.7109375" style="5" hidden="1"/>
    <col min="5383" max="5383" width="4.28515625" style="5" hidden="1"/>
    <col min="5384" max="5384" width="30.28515625" style="5" hidden="1"/>
    <col min="5385" max="5385" width="6" style="5" hidden="1"/>
    <col min="5386" max="5386" width="4.140625" style="5" hidden="1"/>
    <col min="5387" max="5387" width="2.85546875" style="5" hidden="1"/>
    <col min="5388" max="5388" width="6.7109375" style="5" hidden="1"/>
    <col min="5389" max="5389" width="2.5703125" style="5" hidden="1"/>
    <col min="5390" max="5390" width="1.42578125" style="5" hidden="1"/>
    <col min="5391" max="5391" width="4.85546875" style="5" hidden="1"/>
    <col min="5392" max="5392" width="4.28515625" style="5" hidden="1"/>
    <col min="5393" max="5393" width="10.5703125" style="5" hidden="1"/>
    <col min="5394" max="5394" width="2.28515625" style="5" hidden="1"/>
    <col min="5395" max="5395" width="6.7109375" style="5" hidden="1"/>
    <col min="5396" max="5396" width="13" style="5" hidden="1"/>
    <col min="5397" max="5397" width="3.42578125" style="5" hidden="1"/>
    <col min="5398" max="5398" width="4.140625" style="5" hidden="1"/>
    <col min="5399" max="5399" width="11.7109375" style="5" hidden="1"/>
    <col min="5400" max="5632" width="9.140625" style="5" hidden="1"/>
    <col min="5633" max="5633" width="11" style="5" hidden="1"/>
    <col min="5634" max="5634" width="4.7109375" style="5" hidden="1"/>
    <col min="5635" max="5635" width="7.7109375" style="5" hidden="1"/>
    <col min="5636" max="5636" width="7.5703125" style="5" hidden="1"/>
    <col min="5637" max="5637" width="4.7109375" style="5" hidden="1"/>
    <col min="5638" max="5638" width="3.7109375" style="5" hidden="1"/>
    <col min="5639" max="5639" width="4.28515625" style="5" hidden="1"/>
    <col min="5640" max="5640" width="30.28515625" style="5" hidden="1"/>
    <col min="5641" max="5641" width="6" style="5" hidden="1"/>
    <col min="5642" max="5642" width="4.140625" style="5" hidden="1"/>
    <col min="5643" max="5643" width="2.85546875" style="5" hidden="1"/>
    <col min="5644" max="5644" width="6.7109375" style="5" hidden="1"/>
    <col min="5645" max="5645" width="2.5703125" style="5" hidden="1"/>
    <col min="5646" max="5646" width="1.42578125" style="5" hidden="1"/>
    <col min="5647" max="5647" width="4.85546875" style="5" hidden="1"/>
    <col min="5648" max="5648" width="4.28515625" style="5" hidden="1"/>
    <col min="5649" max="5649" width="10.5703125" style="5" hidden="1"/>
    <col min="5650" max="5650" width="2.28515625" style="5" hidden="1"/>
    <col min="5651" max="5651" width="6.7109375" style="5" hidden="1"/>
    <col min="5652" max="5652" width="13" style="5" hidden="1"/>
    <col min="5653" max="5653" width="3.42578125" style="5" hidden="1"/>
    <col min="5654" max="5654" width="4.140625" style="5" hidden="1"/>
    <col min="5655" max="5655" width="11.7109375" style="5" hidden="1"/>
    <col min="5656" max="5888" width="9.140625" style="5" hidden="1"/>
    <col min="5889" max="5889" width="11" style="5" hidden="1"/>
    <col min="5890" max="5890" width="4.7109375" style="5" hidden="1"/>
    <col min="5891" max="5891" width="7.7109375" style="5" hidden="1"/>
    <col min="5892" max="5892" width="7.5703125" style="5" hidden="1"/>
    <col min="5893" max="5893" width="4.7109375" style="5" hidden="1"/>
    <col min="5894" max="5894" width="3.7109375" style="5" hidden="1"/>
    <col min="5895" max="5895" width="4.28515625" style="5" hidden="1"/>
    <col min="5896" max="5896" width="30.28515625" style="5" hidden="1"/>
    <col min="5897" max="5897" width="6" style="5" hidden="1"/>
    <col min="5898" max="5898" width="4.140625" style="5" hidden="1"/>
    <col min="5899" max="5899" width="2.85546875" style="5" hidden="1"/>
    <col min="5900" max="5900" width="6.7109375" style="5" hidden="1"/>
    <col min="5901" max="5901" width="2.5703125" style="5" hidden="1"/>
    <col min="5902" max="5902" width="1.42578125" style="5" hidden="1"/>
    <col min="5903" max="5903" width="4.85546875" style="5" hidden="1"/>
    <col min="5904" max="5904" width="4.28515625" style="5" hidden="1"/>
    <col min="5905" max="5905" width="10.5703125" style="5" hidden="1"/>
    <col min="5906" max="5906" width="2.28515625" style="5" hidden="1"/>
    <col min="5907" max="5907" width="6.7109375" style="5" hidden="1"/>
    <col min="5908" max="5908" width="13" style="5" hidden="1"/>
    <col min="5909" max="5909" width="3.42578125" style="5" hidden="1"/>
    <col min="5910" max="5910" width="4.140625" style="5" hidden="1"/>
    <col min="5911" max="5911" width="11.7109375" style="5" hidden="1"/>
    <col min="5912" max="6144" width="9.140625" style="5" hidden="1"/>
    <col min="6145" max="6145" width="11" style="5" hidden="1"/>
    <col min="6146" max="6146" width="4.7109375" style="5" hidden="1"/>
    <col min="6147" max="6147" width="7.7109375" style="5" hidden="1"/>
    <col min="6148" max="6148" width="7.5703125" style="5" hidden="1"/>
    <col min="6149" max="6149" width="4.7109375" style="5" hidden="1"/>
    <col min="6150" max="6150" width="3.7109375" style="5" hidden="1"/>
    <col min="6151" max="6151" width="4.28515625" style="5" hidden="1"/>
    <col min="6152" max="6152" width="30.28515625" style="5" hidden="1"/>
    <col min="6153" max="6153" width="6" style="5" hidden="1"/>
    <col min="6154" max="6154" width="4.140625" style="5" hidden="1"/>
    <col min="6155" max="6155" width="2.85546875" style="5" hidden="1"/>
    <col min="6156" max="6156" width="6.7109375" style="5" hidden="1"/>
    <col min="6157" max="6157" width="2.5703125" style="5" hidden="1"/>
    <col min="6158" max="6158" width="1.42578125" style="5" hidden="1"/>
    <col min="6159" max="6159" width="4.85546875" style="5" hidden="1"/>
    <col min="6160" max="6160" width="4.28515625" style="5" hidden="1"/>
    <col min="6161" max="6161" width="10.5703125" style="5" hidden="1"/>
    <col min="6162" max="6162" width="2.28515625" style="5" hidden="1"/>
    <col min="6163" max="6163" width="6.7109375" style="5" hidden="1"/>
    <col min="6164" max="6164" width="13" style="5" hidden="1"/>
    <col min="6165" max="6165" width="3.42578125" style="5" hidden="1"/>
    <col min="6166" max="6166" width="4.140625" style="5" hidden="1"/>
    <col min="6167" max="6167" width="11.7109375" style="5" hidden="1"/>
    <col min="6168" max="6400" width="9.140625" style="5" hidden="1"/>
    <col min="6401" max="6401" width="11" style="5" hidden="1"/>
    <col min="6402" max="6402" width="4.7109375" style="5" hidden="1"/>
    <col min="6403" max="6403" width="7.7109375" style="5" hidden="1"/>
    <col min="6404" max="6404" width="7.5703125" style="5" hidden="1"/>
    <col min="6405" max="6405" width="4.7109375" style="5" hidden="1"/>
    <col min="6406" max="6406" width="3.7109375" style="5" hidden="1"/>
    <col min="6407" max="6407" width="4.28515625" style="5" hidden="1"/>
    <col min="6408" max="6408" width="30.28515625" style="5" hidden="1"/>
    <col min="6409" max="6409" width="6" style="5" hidden="1"/>
    <col min="6410" max="6410" width="4.140625" style="5" hidden="1"/>
    <col min="6411" max="6411" width="2.85546875" style="5" hidden="1"/>
    <col min="6412" max="6412" width="6.7109375" style="5" hidden="1"/>
    <col min="6413" max="6413" width="2.5703125" style="5" hidden="1"/>
    <col min="6414" max="6414" width="1.42578125" style="5" hidden="1"/>
    <col min="6415" max="6415" width="4.85546875" style="5" hidden="1"/>
    <col min="6416" max="6416" width="4.28515625" style="5" hidden="1"/>
    <col min="6417" max="6417" width="10.5703125" style="5" hidden="1"/>
    <col min="6418" max="6418" width="2.28515625" style="5" hidden="1"/>
    <col min="6419" max="6419" width="6.7109375" style="5" hidden="1"/>
    <col min="6420" max="6420" width="13" style="5" hidden="1"/>
    <col min="6421" max="6421" width="3.42578125" style="5" hidden="1"/>
    <col min="6422" max="6422" width="4.140625" style="5" hidden="1"/>
    <col min="6423" max="6423" width="11.7109375" style="5" hidden="1"/>
    <col min="6424" max="6656" width="9.140625" style="5" hidden="1"/>
    <col min="6657" max="6657" width="11" style="5" hidden="1"/>
    <col min="6658" max="6658" width="4.7109375" style="5" hidden="1"/>
    <col min="6659" max="6659" width="7.7109375" style="5" hidden="1"/>
    <col min="6660" max="6660" width="7.5703125" style="5" hidden="1"/>
    <col min="6661" max="6661" width="4.7109375" style="5" hidden="1"/>
    <col min="6662" max="6662" width="3.7109375" style="5" hidden="1"/>
    <col min="6663" max="6663" width="4.28515625" style="5" hidden="1"/>
    <col min="6664" max="6664" width="30.28515625" style="5" hidden="1"/>
    <col min="6665" max="6665" width="6" style="5" hidden="1"/>
    <col min="6666" max="6666" width="4.140625" style="5" hidden="1"/>
    <col min="6667" max="6667" width="2.85546875" style="5" hidden="1"/>
    <col min="6668" max="6668" width="6.7109375" style="5" hidden="1"/>
    <col min="6669" max="6669" width="2.5703125" style="5" hidden="1"/>
    <col min="6670" max="6670" width="1.42578125" style="5" hidden="1"/>
    <col min="6671" max="6671" width="4.85546875" style="5" hidden="1"/>
    <col min="6672" max="6672" width="4.28515625" style="5" hidden="1"/>
    <col min="6673" max="6673" width="10.5703125" style="5" hidden="1"/>
    <col min="6674" max="6674" width="2.28515625" style="5" hidden="1"/>
    <col min="6675" max="6675" width="6.7109375" style="5" hidden="1"/>
    <col min="6676" max="6676" width="13" style="5" hidden="1"/>
    <col min="6677" max="6677" width="3.42578125" style="5" hidden="1"/>
    <col min="6678" max="6678" width="4.140625" style="5" hidden="1"/>
    <col min="6679" max="6679" width="11.7109375" style="5" hidden="1"/>
    <col min="6680" max="6912" width="9.140625" style="5" hidden="1"/>
    <col min="6913" max="6913" width="11" style="5" hidden="1"/>
    <col min="6914" max="6914" width="4.7109375" style="5" hidden="1"/>
    <col min="6915" max="6915" width="7.7109375" style="5" hidden="1"/>
    <col min="6916" max="6916" width="7.5703125" style="5" hidden="1"/>
    <col min="6917" max="6917" width="4.7109375" style="5" hidden="1"/>
    <col min="6918" max="6918" width="3.7109375" style="5" hidden="1"/>
    <col min="6919" max="6919" width="4.28515625" style="5" hidden="1"/>
    <col min="6920" max="6920" width="30.28515625" style="5" hidden="1"/>
    <col min="6921" max="6921" width="6" style="5" hidden="1"/>
    <col min="6922" max="6922" width="4.140625" style="5" hidden="1"/>
    <col min="6923" max="6923" width="2.85546875" style="5" hidden="1"/>
    <col min="6924" max="6924" width="6.7109375" style="5" hidden="1"/>
    <col min="6925" max="6925" width="2.5703125" style="5" hidden="1"/>
    <col min="6926" max="6926" width="1.42578125" style="5" hidden="1"/>
    <col min="6927" max="6927" width="4.85546875" style="5" hidden="1"/>
    <col min="6928" max="6928" width="4.28515625" style="5" hidden="1"/>
    <col min="6929" max="6929" width="10.5703125" style="5" hidden="1"/>
    <col min="6930" max="6930" width="2.28515625" style="5" hidden="1"/>
    <col min="6931" max="6931" width="6.7109375" style="5" hidden="1"/>
    <col min="6932" max="6932" width="13" style="5" hidden="1"/>
    <col min="6933" max="6933" width="3.42578125" style="5" hidden="1"/>
    <col min="6934" max="6934" width="4.140625" style="5" hidden="1"/>
    <col min="6935" max="6935" width="11.7109375" style="5" hidden="1"/>
    <col min="6936" max="7168" width="9.140625" style="5" hidden="1"/>
    <col min="7169" max="7169" width="11" style="5" hidden="1"/>
    <col min="7170" max="7170" width="4.7109375" style="5" hidden="1"/>
    <col min="7171" max="7171" width="7.7109375" style="5" hidden="1"/>
    <col min="7172" max="7172" width="7.5703125" style="5" hidden="1"/>
    <col min="7173" max="7173" width="4.7109375" style="5" hidden="1"/>
    <col min="7174" max="7174" width="3.7109375" style="5" hidden="1"/>
    <col min="7175" max="7175" width="4.28515625" style="5" hidden="1"/>
    <col min="7176" max="7176" width="30.28515625" style="5" hidden="1"/>
    <col min="7177" max="7177" width="6" style="5" hidden="1"/>
    <col min="7178" max="7178" width="4.140625" style="5" hidden="1"/>
    <col min="7179" max="7179" width="2.85546875" style="5" hidden="1"/>
    <col min="7180" max="7180" width="6.7109375" style="5" hidden="1"/>
    <col min="7181" max="7181" width="2.5703125" style="5" hidden="1"/>
    <col min="7182" max="7182" width="1.42578125" style="5" hidden="1"/>
    <col min="7183" max="7183" width="4.85546875" style="5" hidden="1"/>
    <col min="7184" max="7184" width="4.28515625" style="5" hidden="1"/>
    <col min="7185" max="7185" width="10.5703125" style="5" hidden="1"/>
    <col min="7186" max="7186" width="2.28515625" style="5" hidden="1"/>
    <col min="7187" max="7187" width="6.7109375" style="5" hidden="1"/>
    <col min="7188" max="7188" width="13" style="5" hidden="1"/>
    <col min="7189" max="7189" width="3.42578125" style="5" hidden="1"/>
    <col min="7190" max="7190" width="4.140625" style="5" hidden="1"/>
    <col min="7191" max="7191" width="11.7109375" style="5" hidden="1"/>
    <col min="7192" max="7424" width="9.140625" style="5" hidden="1"/>
    <col min="7425" max="7425" width="11" style="5" hidden="1"/>
    <col min="7426" max="7426" width="4.7109375" style="5" hidden="1"/>
    <col min="7427" max="7427" width="7.7109375" style="5" hidden="1"/>
    <col min="7428" max="7428" width="7.5703125" style="5" hidden="1"/>
    <col min="7429" max="7429" width="4.7109375" style="5" hidden="1"/>
    <col min="7430" max="7430" width="3.7109375" style="5" hidden="1"/>
    <col min="7431" max="7431" width="4.28515625" style="5" hidden="1"/>
    <col min="7432" max="7432" width="30.28515625" style="5" hidden="1"/>
    <col min="7433" max="7433" width="6" style="5" hidden="1"/>
    <col min="7434" max="7434" width="4.140625" style="5" hidden="1"/>
    <col min="7435" max="7435" width="2.85546875" style="5" hidden="1"/>
    <col min="7436" max="7436" width="6.7109375" style="5" hidden="1"/>
    <col min="7437" max="7437" width="2.5703125" style="5" hidden="1"/>
    <col min="7438" max="7438" width="1.42578125" style="5" hidden="1"/>
    <col min="7439" max="7439" width="4.85546875" style="5" hidden="1"/>
    <col min="7440" max="7440" width="4.28515625" style="5" hidden="1"/>
    <col min="7441" max="7441" width="10.5703125" style="5" hidden="1"/>
    <col min="7442" max="7442" width="2.28515625" style="5" hidden="1"/>
    <col min="7443" max="7443" width="6.7109375" style="5" hidden="1"/>
    <col min="7444" max="7444" width="13" style="5" hidden="1"/>
    <col min="7445" max="7445" width="3.42578125" style="5" hidden="1"/>
    <col min="7446" max="7446" width="4.140625" style="5" hidden="1"/>
    <col min="7447" max="7447" width="11.7109375" style="5" hidden="1"/>
    <col min="7448" max="7680" width="9.140625" style="5" hidden="1"/>
    <col min="7681" max="7681" width="11" style="5" hidden="1"/>
    <col min="7682" max="7682" width="4.7109375" style="5" hidden="1"/>
    <col min="7683" max="7683" width="7.7109375" style="5" hidden="1"/>
    <col min="7684" max="7684" width="7.5703125" style="5" hidden="1"/>
    <col min="7685" max="7685" width="4.7109375" style="5" hidden="1"/>
    <col min="7686" max="7686" width="3.7109375" style="5" hidden="1"/>
    <col min="7687" max="7687" width="4.28515625" style="5" hidden="1"/>
    <col min="7688" max="7688" width="30.28515625" style="5" hidden="1"/>
    <col min="7689" max="7689" width="6" style="5" hidden="1"/>
    <col min="7690" max="7690" width="4.140625" style="5" hidden="1"/>
    <col min="7691" max="7691" width="2.85546875" style="5" hidden="1"/>
    <col min="7692" max="7692" width="6.7109375" style="5" hidden="1"/>
    <col min="7693" max="7693" width="2.5703125" style="5" hidden="1"/>
    <col min="7694" max="7694" width="1.42578125" style="5" hidden="1"/>
    <col min="7695" max="7695" width="4.85546875" style="5" hidden="1"/>
    <col min="7696" max="7696" width="4.28515625" style="5" hidden="1"/>
    <col min="7697" max="7697" width="10.5703125" style="5" hidden="1"/>
    <col min="7698" max="7698" width="2.28515625" style="5" hidden="1"/>
    <col min="7699" max="7699" width="6.7109375" style="5" hidden="1"/>
    <col min="7700" max="7700" width="13" style="5" hidden="1"/>
    <col min="7701" max="7701" width="3.42578125" style="5" hidden="1"/>
    <col min="7702" max="7702" width="4.140625" style="5" hidden="1"/>
    <col min="7703" max="7703" width="11.7109375" style="5" hidden="1"/>
    <col min="7704" max="7936" width="9.140625" style="5" hidden="1"/>
    <col min="7937" max="7937" width="11" style="5" hidden="1"/>
    <col min="7938" max="7938" width="4.7109375" style="5" hidden="1"/>
    <col min="7939" max="7939" width="7.7109375" style="5" hidden="1"/>
    <col min="7940" max="7940" width="7.5703125" style="5" hidden="1"/>
    <col min="7941" max="7941" width="4.7109375" style="5" hidden="1"/>
    <col min="7942" max="7942" width="3.7109375" style="5" hidden="1"/>
    <col min="7943" max="7943" width="4.28515625" style="5" hidden="1"/>
    <col min="7944" max="7944" width="30.28515625" style="5" hidden="1"/>
    <col min="7945" max="7945" width="6" style="5" hidden="1"/>
    <col min="7946" max="7946" width="4.140625" style="5" hidden="1"/>
    <col min="7947" max="7947" width="2.85546875" style="5" hidden="1"/>
    <col min="7948" max="7948" width="6.7109375" style="5" hidden="1"/>
    <col min="7949" max="7949" width="2.5703125" style="5" hidden="1"/>
    <col min="7950" max="7950" width="1.42578125" style="5" hidden="1"/>
    <col min="7951" max="7951" width="4.85546875" style="5" hidden="1"/>
    <col min="7952" max="7952" width="4.28515625" style="5" hidden="1"/>
    <col min="7953" max="7953" width="10.5703125" style="5" hidden="1"/>
    <col min="7954" max="7954" width="2.28515625" style="5" hidden="1"/>
    <col min="7955" max="7955" width="6.7109375" style="5" hidden="1"/>
    <col min="7956" max="7956" width="13" style="5" hidden="1"/>
    <col min="7957" max="7957" width="3.42578125" style="5" hidden="1"/>
    <col min="7958" max="7958" width="4.140625" style="5" hidden="1"/>
    <col min="7959" max="7959" width="11.7109375" style="5" hidden="1"/>
    <col min="7960" max="8192" width="9.140625" style="5" hidden="1"/>
    <col min="8193" max="8193" width="11" style="5" hidden="1"/>
    <col min="8194" max="8194" width="4.7109375" style="5" hidden="1"/>
    <col min="8195" max="8195" width="7.7109375" style="5" hidden="1"/>
    <col min="8196" max="8196" width="7.5703125" style="5" hidden="1"/>
    <col min="8197" max="8197" width="4.7109375" style="5" hidden="1"/>
    <col min="8198" max="8198" width="3.7109375" style="5" hidden="1"/>
    <col min="8199" max="8199" width="4.28515625" style="5" hidden="1"/>
    <col min="8200" max="8200" width="30.28515625" style="5" hidden="1"/>
    <col min="8201" max="8201" width="6" style="5" hidden="1"/>
    <col min="8202" max="8202" width="4.140625" style="5" hidden="1"/>
    <col min="8203" max="8203" width="2.85546875" style="5" hidden="1"/>
    <col min="8204" max="8204" width="6.7109375" style="5" hidden="1"/>
    <col min="8205" max="8205" width="2.5703125" style="5" hidden="1"/>
    <col min="8206" max="8206" width="1.42578125" style="5" hidden="1"/>
    <col min="8207" max="8207" width="4.85546875" style="5" hidden="1"/>
    <col min="8208" max="8208" width="4.28515625" style="5" hidden="1"/>
    <col min="8209" max="8209" width="10.5703125" style="5" hidden="1"/>
    <col min="8210" max="8210" width="2.28515625" style="5" hidden="1"/>
    <col min="8211" max="8211" width="6.7109375" style="5" hidden="1"/>
    <col min="8212" max="8212" width="13" style="5" hidden="1"/>
    <col min="8213" max="8213" width="3.42578125" style="5" hidden="1"/>
    <col min="8214" max="8214" width="4.140625" style="5" hidden="1"/>
    <col min="8215" max="8215" width="11.7109375" style="5" hidden="1"/>
    <col min="8216" max="8448" width="9.140625" style="5" hidden="1"/>
    <col min="8449" max="8449" width="11" style="5" hidden="1"/>
    <col min="8450" max="8450" width="4.7109375" style="5" hidden="1"/>
    <col min="8451" max="8451" width="7.7109375" style="5" hidden="1"/>
    <col min="8452" max="8452" width="7.5703125" style="5" hidden="1"/>
    <col min="8453" max="8453" width="4.7109375" style="5" hidden="1"/>
    <col min="8454" max="8454" width="3.7109375" style="5" hidden="1"/>
    <col min="8455" max="8455" width="4.28515625" style="5" hidden="1"/>
    <col min="8456" max="8456" width="30.28515625" style="5" hidden="1"/>
    <col min="8457" max="8457" width="6" style="5" hidden="1"/>
    <col min="8458" max="8458" width="4.140625" style="5" hidden="1"/>
    <col min="8459" max="8459" width="2.85546875" style="5" hidden="1"/>
    <col min="8460" max="8460" width="6.7109375" style="5" hidden="1"/>
    <col min="8461" max="8461" width="2.5703125" style="5" hidden="1"/>
    <col min="8462" max="8462" width="1.42578125" style="5" hidden="1"/>
    <col min="8463" max="8463" width="4.85546875" style="5" hidden="1"/>
    <col min="8464" max="8464" width="4.28515625" style="5" hidden="1"/>
    <col min="8465" max="8465" width="10.5703125" style="5" hidden="1"/>
    <col min="8466" max="8466" width="2.28515625" style="5" hidden="1"/>
    <col min="8467" max="8467" width="6.7109375" style="5" hidden="1"/>
    <col min="8468" max="8468" width="13" style="5" hidden="1"/>
    <col min="8469" max="8469" width="3.42578125" style="5" hidden="1"/>
    <col min="8470" max="8470" width="4.140625" style="5" hidden="1"/>
    <col min="8471" max="8471" width="11.7109375" style="5" hidden="1"/>
    <col min="8472" max="8704" width="9.140625" style="5" hidden="1"/>
    <col min="8705" max="8705" width="11" style="5" hidden="1"/>
    <col min="8706" max="8706" width="4.7109375" style="5" hidden="1"/>
    <col min="8707" max="8707" width="7.7109375" style="5" hidden="1"/>
    <col min="8708" max="8708" width="7.5703125" style="5" hidden="1"/>
    <col min="8709" max="8709" width="4.7109375" style="5" hidden="1"/>
    <col min="8710" max="8710" width="3.7109375" style="5" hidden="1"/>
    <col min="8711" max="8711" width="4.28515625" style="5" hidden="1"/>
    <col min="8712" max="8712" width="30.28515625" style="5" hidden="1"/>
    <col min="8713" max="8713" width="6" style="5" hidden="1"/>
    <col min="8714" max="8714" width="4.140625" style="5" hidden="1"/>
    <col min="8715" max="8715" width="2.85546875" style="5" hidden="1"/>
    <col min="8716" max="8716" width="6.7109375" style="5" hidden="1"/>
    <col min="8717" max="8717" width="2.5703125" style="5" hidden="1"/>
    <col min="8718" max="8718" width="1.42578125" style="5" hidden="1"/>
    <col min="8719" max="8719" width="4.85546875" style="5" hidden="1"/>
    <col min="8720" max="8720" width="4.28515625" style="5" hidden="1"/>
    <col min="8721" max="8721" width="10.5703125" style="5" hidden="1"/>
    <col min="8722" max="8722" width="2.28515625" style="5" hidden="1"/>
    <col min="8723" max="8723" width="6.7109375" style="5" hidden="1"/>
    <col min="8724" max="8724" width="13" style="5" hidden="1"/>
    <col min="8725" max="8725" width="3.42578125" style="5" hidden="1"/>
    <col min="8726" max="8726" width="4.140625" style="5" hidden="1"/>
    <col min="8727" max="8727" width="11.7109375" style="5" hidden="1"/>
    <col min="8728" max="8960" width="9.140625" style="5" hidden="1"/>
    <col min="8961" max="8961" width="11" style="5" hidden="1"/>
    <col min="8962" max="8962" width="4.7109375" style="5" hidden="1"/>
    <col min="8963" max="8963" width="7.7109375" style="5" hidden="1"/>
    <col min="8964" max="8964" width="7.5703125" style="5" hidden="1"/>
    <col min="8965" max="8965" width="4.7109375" style="5" hidden="1"/>
    <col min="8966" max="8966" width="3.7109375" style="5" hidden="1"/>
    <col min="8967" max="8967" width="4.28515625" style="5" hidden="1"/>
    <col min="8968" max="8968" width="30.28515625" style="5" hidden="1"/>
    <col min="8969" max="8969" width="6" style="5" hidden="1"/>
    <col min="8970" max="8970" width="4.140625" style="5" hidden="1"/>
    <col min="8971" max="8971" width="2.85546875" style="5" hidden="1"/>
    <col min="8972" max="8972" width="6.7109375" style="5" hidden="1"/>
    <col min="8973" max="8973" width="2.5703125" style="5" hidden="1"/>
    <col min="8974" max="8974" width="1.42578125" style="5" hidden="1"/>
    <col min="8975" max="8975" width="4.85546875" style="5" hidden="1"/>
    <col min="8976" max="8976" width="4.28515625" style="5" hidden="1"/>
    <col min="8977" max="8977" width="10.5703125" style="5" hidden="1"/>
    <col min="8978" max="8978" width="2.28515625" style="5" hidden="1"/>
    <col min="8979" max="8979" width="6.7109375" style="5" hidden="1"/>
    <col min="8980" max="8980" width="13" style="5" hidden="1"/>
    <col min="8981" max="8981" width="3.42578125" style="5" hidden="1"/>
    <col min="8982" max="8982" width="4.140625" style="5" hidden="1"/>
    <col min="8983" max="8983" width="11.7109375" style="5" hidden="1"/>
    <col min="8984" max="9216" width="9.140625" style="5" hidden="1"/>
    <col min="9217" max="9217" width="11" style="5" hidden="1"/>
    <col min="9218" max="9218" width="4.7109375" style="5" hidden="1"/>
    <col min="9219" max="9219" width="7.7109375" style="5" hidden="1"/>
    <col min="9220" max="9220" width="7.5703125" style="5" hidden="1"/>
    <col min="9221" max="9221" width="4.7109375" style="5" hidden="1"/>
    <col min="9222" max="9222" width="3.7109375" style="5" hidden="1"/>
    <col min="9223" max="9223" width="4.28515625" style="5" hidden="1"/>
    <col min="9224" max="9224" width="30.28515625" style="5" hidden="1"/>
    <col min="9225" max="9225" width="6" style="5" hidden="1"/>
    <col min="9226" max="9226" width="4.140625" style="5" hidden="1"/>
    <col min="9227" max="9227" width="2.85546875" style="5" hidden="1"/>
    <col min="9228" max="9228" width="6.7109375" style="5" hidden="1"/>
    <col min="9229" max="9229" width="2.5703125" style="5" hidden="1"/>
    <col min="9230" max="9230" width="1.42578125" style="5" hidden="1"/>
    <col min="9231" max="9231" width="4.85546875" style="5" hidden="1"/>
    <col min="9232" max="9232" width="4.28515625" style="5" hidden="1"/>
    <col min="9233" max="9233" width="10.5703125" style="5" hidden="1"/>
    <col min="9234" max="9234" width="2.28515625" style="5" hidden="1"/>
    <col min="9235" max="9235" width="6.7109375" style="5" hidden="1"/>
    <col min="9236" max="9236" width="13" style="5" hidden="1"/>
    <col min="9237" max="9237" width="3.42578125" style="5" hidden="1"/>
    <col min="9238" max="9238" width="4.140625" style="5" hidden="1"/>
    <col min="9239" max="9239" width="11.7109375" style="5" hidden="1"/>
    <col min="9240" max="9472" width="9.140625" style="5" hidden="1"/>
    <col min="9473" max="9473" width="11" style="5" hidden="1"/>
    <col min="9474" max="9474" width="4.7109375" style="5" hidden="1"/>
    <col min="9475" max="9475" width="7.7109375" style="5" hidden="1"/>
    <col min="9476" max="9476" width="7.5703125" style="5" hidden="1"/>
    <col min="9477" max="9477" width="4.7109375" style="5" hidden="1"/>
    <col min="9478" max="9478" width="3.7109375" style="5" hidden="1"/>
    <col min="9479" max="9479" width="4.28515625" style="5" hidden="1"/>
    <col min="9480" max="9480" width="30.28515625" style="5" hidden="1"/>
    <col min="9481" max="9481" width="6" style="5" hidden="1"/>
    <col min="9482" max="9482" width="4.140625" style="5" hidden="1"/>
    <col min="9483" max="9483" width="2.85546875" style="5" hidden="1"/>
    <col min="9484" max="9484" width="6.7109375" style="5" hidden="1"/>
    <col min="9485" max="9485" width="2.5703125" style="5" hidden="1"/>
    <col min="9486" max="9486" width="1.42578125" style="5" hidden="1"/>
    <col min="9487" max="9487" width="4.85546875" style="5" hidden="1"/>
    <col min="9488" max="9488" width="4.28515625" style="5" hidden="1"/>
    <col min="9489" max="9489" width="10.5703125" style="5" hidden="1"/>
    <col min="9490" max="9490" width="2.28515625" style="5" hidden="1"/>
    <col min="9491" max="9491" width="6.7109375" style="5" hidden="1"/>
    <col min="9492" max="9492" width="13" style="5" hidden="1"/>
    <col min="9493" max="9493" width="3.42578125" style="5" hidden="1"/>
    <col min="9494" max="9494" width="4.140625" style="5" hidden="1"/>
    <col min="9495" max="9495" width="11.7109375" style="5" hidden="1"/>
    <col min="9496" max="9728" width="9.140625" style="5" hidden="1"/>
    <col min="9729" max="9729" width="11" style="5" hidden="1"/>
    <col min="9730" max="9730" width="4.7109375" style="5" hidden="1"/>
    <col min="9731" max="9731" width="7.7109375" style="5" hidden="1"/>
    <col min="9732" max="9732" width="7.5703125" style="5" hidden="1"/>
    <col min="9733" max="9733" width="4.7109375" style="5" hidden="1"/>
    <col min="9734" max="9734" width="3.7109375" style="5" hidden="1"/>
    <col min="9735" max="9735" width="4.28515625" style="5" hidden="1"/>
    <col min="9736" max="9736" width="30.28515625" style="5" hidden="1"/>
    <col min="9737" max="9737" width="6" style="5" hidden="1"/>
    <col min="9738" max="9738" width="4.140625" style="5" hidden="1"/>
    <col min="9739" max="9739" width="2.85546875" style="5" hidden="1"/>
    <col min="9740" max="9740" width="6.7109375" style="5" hidden="1"/>
    <col min="9741" max="9741" width="2.5703125" style="5" hidden="1"/>
    <col min="9742" max="9742" width="1.42578125" style="5" hidden="1"/>
    <col min="9743" max="9743" width="4.85546875" style="5" hidden="1"/>
    <col min="9744" max="9744" width="4.28515625" style="5" hidden="1"/>
    <col min="9745" max="9745" width="10.5703125" style="5" hidden="1"/>
    <col min="9746" max="9746" width="2.28515625" style="5" hidden="1"/>
    <col min="9747" max="9747" width="6.7109375" style="5" hidden="1"/>
    <col min="9748" max="9748" width="13" style="5" hidden="1"/>
    <col min="9749" max="9749" width="3.42578125" style="5" hidden="1"/>
    <col min="9750" max="9750" width="4.140625" style="5" hidden="1"/>
    <col min="9751" max="9751" width="11.7109375" style="5" hidden="1"/>
    <col min="9752" max="9984" width="9.140625" style="5" hidden="1"/>
    <col min="9985" max="9985" width="11" style="5" hidden="1"/>
    <col min="9986" max="9986" width="4.7109375" style="5" hidden="1"/>
    <col min="9987" max="9987" width="7.7109375" style="5" hidden="1"/>
    <col min="9988" max="9988" width="7.5703125" style="5" hidden="1"/>
    <col min="9989" max="9989" width="4.7109375" style="5" hidden="1"/>
    <col min="9990" max="9990" width="3.7109375" style="5" hidden="1"/>
    <col min="9991" max="9991" width="4.28515625" style="5" hidden="1"/>
    <col min="9992" max="9992" width="30.28515625" style="5" hidden="1"/>
    <col min="9993" max="9993" width="6" style="5" hidden="1"/>
    <col min="9994" max="9994" width="4.140625" style="5" hidden="1"/>
    <col min="9995" max="9995" width="2.85546875" style="5" hidden="1"/>
    <col min="9996" max="9996" width="6.7109375" style="5" hidden="1"/>
    <col min="9997" max="9997" width="2.5703125" style="5" hidden="1"/>
    <col min="9998" max="9998" width="1.42578125" style="5" hidden="1"/>
    <col min="9999" max="9999" width="4.85546875" style="5" hidden="1"/>
    <col min="10000" max="10000" width="4.28515625" style="5" hidden="1"/>
    <col min="10001" max="10001" width="10.5703125" style="5" hidden="1"/>
    <col min="10002" max="10002" width="2.28515625" style="5" hidden="1"/>
    <col min="10003" max="10003" width="6.7109375" style="5" hidden="1"/>
    <col min="10004" max="10004" width="13" style="5" hidden="1"/>
    <col min="10005" max="10005" width="3.42578125" style="5" hidden="1"/>
    <col min="10006" max="10006" width="4.140625" style="5" hidden="1"/>
    <col min="10007" max="10007" width="11.7109375" style="5" hidden="1"/>
    <col min="10008" max="10240" width="9.140625" style="5" hidden="1"/>
    <col min="10241" max="10241" width="11" style="5" hidden="1"/>
    <col min="10242" max="10242" width="4.7109375" style="5" hidden="1"/>
    <col min="10243" max="10243" width="7.7109375" style="5" hidden="1"/>
    <col min="10244" max="10244" width="7.5703125" style="5" hidden="1"/>
    <col min="10245" max="10245" width="4.7109375" style="5" hidden="1"/>
    <col min="10246" max="10246" width="3.7109375" style="5" hidden="1"/>
    <col min="10247" max="10247" width="4.28515625" style="5" hidden="1"/>
    <col min="10248" max="10248" width="30.28515625" style="5" hidden="1"/>
    <col min="10249" max="10249" width="6" style="5" hidden="1"/>
    <col min="10250" max="10250" width="4.140625" style="5" hidden="1"/>
    <col min="10251" max="10251" width="2.85546875" style="5" hidden="1"/>
    <col min="10252" max="10252" width="6.7109375" style="5" hidden="1"/>
    <col min="10253" max="10253" width="2.5703125" style="5" hidden="1"/>
    <col min="10254" max="10254" width="1.42578125" style="5" hidden="1"/>
    <col min="10255" max="10255" width="4.85546875" style="5" hidden="1"/>
    <col min="10256" max="10256" width="4.28515625" style="5" hidden="1"/>
    <col min="10257" max="10257" width="10.5703125" style="5" hidden="1"/>
    <col min="10258" max="10258" width="2.28515625" style="5" hidden="1"/>
    <col min="10259" max="10259" width="6.7109375" style="5" hidden="1"/>
    <col min="10260" max="10260" width="13" style="5" hidden="1"/>
    <col min="10261" max="10261" width="3.42578125" style="5" hidden="1"/>
    <col min="10262" max="10262" width="4.140625" style="5" hidden="1"/>
    <col min="10263" max="10263" width="11.7109375" style="5" hidden="1"/>
    <col min="10264" max="10496" width="9.140625" style="5" hidden="1"/>
    <col min="10497" max="10497" width="11" style="5" hidden="1"/>
    <col min="10498" max="10498" width="4.7109375" style="5" hidden="1"/>
    <col min="10499" max="10499" width="7.7109375" style="5" hidden="1"/>
    <col min="10500" max="10500" width="7.5703125" style="5" hidden="1"/>
    <col min="10501" max="10501" width="4.7109375" style="5" hidden="1"/>
    <col min="10502" max="10502" width="3.7109375" style="5" hidden="1"/>
    <col min="10503" max="10503" width="4.28515625" style="5" hidden="1"/>
    <col min="10504" max="10504" width="30.28515625" style="5" hidden="1"/>
    <col min="10505" max="10505" width="6" style="5" hidden="1"/>
    <col min="10506" max="10506" width="4.140625" style="5" hidden="1"/>
    <col min="10507" max="10507" width="2.85546875" style="5" hidden="1"/>
    <col min="10508" max="10508" width="6.7109375" style="5" hidden="1"/>
    <col min="10509" max="10509" width="2.5703125" style="5" hidden="1"/>
    <col min="10510" max="10510" width="1.42578125" style="5" hidden="1"/>
    <col min="10511" max="10511" width="4.85546875" style="5" hidden="1"/>
    <col min="10512" max="10512" width="4.28515625" style="5" hidden="1"/>
    <col min="10513" max="10513" width="10.5703125" style="5" hidden="1"/>
    <col min="10514" max="10514" width="2.28515625" style="5" hidden="1"/>
    <col min="10515" max="10515" width="6.7109375" style="5" hidden="1"/>
    <col min="10516" max="10516" width="13" style="5" hidden="1"/>
    <col min="10517" max="10517" width="3.42578125" style="5" hidden="1"/>
    <col min="10518" max="10518" width="4.140625" style="5" hidden="1"/>
    <col min="10519" max="10519" width="11.7109375" style="5" hidden="1"/>
    <col min="10520" max="10752" width="9.140625" style="5" hidden="1"/>
    <col min="10753" max="10753" width="11" style="5" hidden="1"/>
    <col min="10754" max="10754" width="4.7109375" style="5" hidden="1"/>
    <col min="10755" max="10755" width="7.7109375" style="5" hidden="1"/>
    <col min="10756" max="10756" width="7.5703125" style="5" hidden="1"/>
    <col min="10757" max="10757" width="4.7109375" style="5" hidden="1"/>
    <col min="10758" max="10758" width="3.7109375" style="5" hidden="1"/>
    <col min="10759" max="10759" width="4.28515625" style="5" hidden="1"/>
    <col min="10760" max="10760" width="30.28515625" style="5" hidden="1"/>
    <col min="10761" max="10761" width="6" style="5" hidden="1"/>
    <col min="10762" max="10762" width="4.140625" style="5" hidden="1"/>
    <col min="10763" max="10763" width="2.85546875" style="5" hidden="1"/>
    <col min="10764" max="10764" width="6.7109375" style="5" hidden="1"/>
    <col min="10765" max="10765" width="2.5703125" style="5" hidden="1"/>
    <col min="10766" max="10766" width="1.42578125" style="5" hidden="1"/>
    <col min="10767" max="10767" width="4.85546875" style="5" hidden="1"/>
    <col min="10768" max="10768" width="4.28515625" style="5" hidden="1"/>
    <col min="10769" max="10769" width="10.5703125" style="5" hidden="1"/>
    <col min="10770" max="10770" width="2.28515625" style="5" hidden="1"/>
    <col min="10771" max="10771" width="6.7109375" style="5" hidden="1"/>
    <col min="10772" max="10772" width="13" style="5" hidden="1"/>
    <col min="10773" max="10773" width="3.42578125" style="5" hidden="1"/>
    <col min="10774" max="10774" width="4.140625" style="5" hidden="1"/>
    <col min="10775" max="10775" width="11.7109375" style="5" hidden="1"/>
    <col min="10776" max="11008" width="9.140625" style="5" hidden="1"/>
    <col min="11009" max="11009" width="11" style="5" hidden="1"/>
    <col min="11010" max="11010" width="4.7109375" style="5" hidden="1"/>
    <col min="11011" max="11011" width="7.7109375" style="5" hidden="1"/>
    <col min="11012" max="11012" width="7.5703125" style="5" hidden="1"/>
    <col min="11013" max="11013" width="4.7109375" style="5" hidden="1"/>
    <col min="11014" max="11014" width="3.7109375" style="5" hidden="1"/>
    <col min="11015" max="11015" width="4.28515625" style="5" hidden="1"/>
    <col min="11016" max="11016" width="30.28515625" style="5" hidden="1"/>
    <col min="11017" max="11017" width="6" style="5" hidden="1"/>
    <col min="11018" max="11018" width="4.140625" style="5" hidden="1"/>
    <col min="11019" max="11019" width="2.85546875" style="5" hidden="1"/>
    <col min="11020" max="11020" width="6.7109375" style="5" hidden="1"/>
    <col min="11021" max="11021" width="2.5703125" style="5" hidden="1"/>
    <col min="11022" max="11022" width="1.42578125" style="5" hidden="1"/>
    <col min="11023" max="11023" width="4.85546875" style="5" hidden="1"/>
    <col min="11024" max="11024" width="4.28515625" style="5" hidden="1"/>
    <col min="11025" max="11025" width="10.5703125" style="5" hidden="1"/>
    <col min="11026" max="11026" width="2.28515625" style="5" hidden="1"/>
    <col min="11027" max="11027" width="6.7109375" style="5" hidden="1"/>
    <col min="11028" max="11028" width="13" style="5" hidden="1"/>
    <col min="11029" max="11029" width="3.42578125" style="5" hidden="1"/>
    <col min="11030" max="11030" width="4.140625" style="5" hidden="1"/>
    <col min="11031" max="11031" width="11.7109375" style="5" hidden="1"/>
    <col min="11032" max="11264" width="9.140625" style="5" hidden="1"/>
    <col min="11265" max="11265" width="11" style="5" hidden="1"/>
    <col min="11266" max="11266" width="4.7109375" style="5" hidden="1"/>
    <col min="11267" max="11267" width="7.7109375" style="5" hidden="1"/>
    <col min="11268" max="11268" width="7.5703125" style="5" hidden="1"/>
    <col min="11269" max="11269" width="4.7109375" style="5" hidden="1"/>
    <col min="11270" max="11270" width="3.7109375" style="5" hidden="1"/>
    <col min="11271" max="11271" width="4.28515625" style="5" hidden="1"/>
    <col min="11272" max="11272" width="30.28515625" style="5" hidden="1"/>
    <col min="11273" max="11273" width="6" style="5" hidden="1"/>
    <col min="11274" max="11274" width="4.140625" style="5" hidden="1"/>
    <col min="11275" max="11275" width="2.85546875" style="5" hidden="1"/>
    <col min="11276" max="11276" width="6.7109375" style="5" hidden="1"/>
    <col min="11277" max="11277" width="2.5703125" style="5" hidden="1"/>
    <col min="11278" max="11278" width="1.42578125" style="5" hidden="1"/>
    <col min="11279" max="11279" width="4.85546875" style="5" hidden="1"/>
    <col min="11280" max="11280" width="4.28515625" style="5" hidden="1"/>
    <col min="11281" max="11281" width="10.5703125" style="5" hidden="1"/>
    <col min="11282" max="11282" width="2.28515625" style="5" hidden="1"/>
    <col min="11283" max="11283" width="6.7109375" style="5" hidden="1"/>
    <col min="11284" max="11284" width="13" style="5" hidden="1"/>
    <col min="11285" max="11285" width="3.42578125" style="5" hidden="1"/>
    <col min="11286" max="11286" width="4.140625" style="5" hidden="1"/>
    <col min="11287" max="11287" width="11.7109375" style="5" hidden="1"/>
    <col min="11288" max="11520" width="9.140625" style="5" hidden="1"/>
    <col min="11521" max="11521" width="11" style="5" hidden="1"/>
    <col min="11522" max="11522" width="4.7109375" style="5" hidden="1"/>
    <col min="11523" max="11523" width="7.7109375" style="5" hidden="1"/>
    <col min="11524" max="11524" width="7.5703125" style="5" hidden="1"/>
    <col min="11525" max="11525" width="4.7109375" style="5" hidden="1"/>
    <col min="11526" max="11526" width="3.7109375" style="5" hidden="1"/>
    <col min="11527" max="11527" width="4.28515625" style="5" hidden="1"/>
    <col min="11528" max="11528" width="30.28515625" style="5" hidden="1"/>
    <col min="11529" max="11529" width="6" style="5" hidden="1"/>
    <col min="11530" max="11530" width="4.140625" style="5" hidden="1"/>
    <col min="11531" max="11531" width="2.85546875" style="5" hidden="1"/>
    <col min="11532" max="11532" width="6.7109375" style="5" hidden="1"/>
    <col min="11533" max="11533" width="2.5703125" style="5" hidden="1"/>
    <col min="11534" max="11534" width="1.42578125" style="5" hidden="1"/>
    <col min="11535" max="11535" width="4.85546875" style="5" hidden="1"/>
    <col min="11536" max="11536" width="4.28515625" style="5" hidden="1"/>
    <col min="11537" max="11537" width="10.5703125" style="5" hidden="1"/>
    <col min="11538" max="11538" width="2.28515625" style="5" hidden="1"/>
    <col min="11539" max="11539" width="6.7109375" style="5" hidden="1"/>
    <col min="11540" max="11540" width="13" style="5" hidden="1"/>
    <col min="11541" max="11541" width="3.42578125" style="5" hidden="1"/>
    <col min="11542" max="11542" width="4.140625" style="5" hidden="1"/>
    <col min="11543" max="11543" width="11.7109375" style="5" hidden="1"/>
    <col min="11544" max="11776" width="9.140625" style="5" hidden="1"/>
    <col min="11777" max="11777" width="11" style="5" hidden="1"/>
    <col min="11778" max="11778" width="4.7109375" style="5" hidden="1"/>
    <col min="11779" max="11779" width="7.7109375" style="5" hidden="1"/>
    <col min="11780" max="11780" width="7.5703125" style="5" hidden="1"/>
    <col min="11781" max="11781" width="4.7109375" style="5" hidden="1"/>
    <col min="11782" max="11782" width="3.7109375" style="5" hidden="1"/>
    <col min="11783" max="11783" width="4.28515625" style="5" hidden="1"/>
    <col min="11784" max="11784" width="30.28515625" style="5" hidden="1"/>
    <col min="11785" max="11785" width="6" style="5" hidden="1"/>
    <col min="11786" max="11786" width="4.140625" style="5" hidden="1"/>
    <col min="11787" max="11787" width="2.85546875" style="5" hidden="1"/>
    <col min="11788" max="11788" width="6.7109375" style="5" hidden="1"/>
    <col min="11789" max="11789" width="2.5703125" style="5" hidden="1"/>
    <col min="11790" max="11790" width="1.42578125" style="5" hidden="1"/>
    <col min="11791" max="11791" width="4.85546875" style="5" hidden="1"/>
    <col min="11792" max="11792" width="4.28515625" style="5" hidden="1"/>
    <col min="11793" max="11793" width="10.5703125" style="5" hidden="1"/>
    <col min="11794" max="11794" width="2.28515625" style="5" hidden="1"/>
    <col min="11795" max="11795" width="6.7109375" style="5" hidden="1"/>
    <col min="11796" max="11796" width="13" style="5" hidden="1"/>
    <col min="11797" max="11797" width="3.42578125" style="5" hidden="1"/>
    <col min="11798" max="11798" width="4.140625" style="5" hidden="1"/>
    <col min="11799" max="11799" width="11.7109375" style="5" hidden="1"/>
    <col min="11800" max="12032" width="9.140625" style="5" hidden="1"/>
    <col min="12033" max="12033" width="11" style="5" hidden="1"/>
    <col min="12034" max="12034" width="4.7109375" style="5" hidden="1"/>
    <col min="12035" max="12035" width="7.7109375" style="5" hidden="1"/>
    <col min="12036" max="12036" width="7.5703125" style="5" hidden="1"/>
    <col min="12037" max="12037" width="4.7109375" style="5" hidden="1"/>
    <col min="12038" max="12038" width="3.7109375" style="5" hidden="1"/>
    <col min="12039" max="12039" width="4.28515625" style="5" hidden="1"/>
    <col min="12040" max="12040" width="30.28515625" style="5" hidden="1"/>
    <col min="12041" max="12041" width="6" style="5" hidden="1"/>
    <col min="12042" max="12042" width="4.140625" style="5" hidden="1"/>
    <col min="12043" max="12043" width="2.85546875" style="5" hidden="1"/>
    <col min="12044" max="12044" width="6.7109375" style="5" hidden="1"/>
    <col min="12045" max="12045" width="2.5703125" style="5" hidden="1"/>
    <col min="12046" max="12046" width="1.42578125" style="5" hidden="1"/>
    <col min="12047" max="12047" width="4.85546875" style="5" hidden="1"/>
    <col min="12048" max="12048" width="4.28515625" style="5" hidden="1"/>
    <col min="12049" max="12049" width="10.5703125" style="5" hidden="1"/>
    <col min="12050" max="12050" width="2.28515625" style="5" hidden="1"/>
    <col min="12051" max="12051" width="6.7109375" style="5" hidden="1"/>
    <col min="12052" max="12052" width="13" style="5" hidden="1"/>
    <col min="12053" max="12053" width="3.42578125" style="5" hidden="1"/>
    <col min="12054" max="12054" width="4.140625" style="5" hidden="1"/>
    <col min="12055" max="12055" width="11.7109375" style="5" hidden="1"/>
    <col min="12056" max="12288" width="9.140625" style="5" hidden="1"/>
    <col min="12289" max="12289" width="11" style="5" hidden="1"/>
    <col min="12290" max="12290" width="4.7109375" style="5" hidden="1"/>
    <col min="12291" max="12291" width="7.7109375" style="5" hidden="1"/>
    <col min="12292" max="12292" width="7.5703125" style="5" hidden="1"/>
    <col min="12293" max="12293" width="4.7109375" style="5" hidden="1"/>
    <col min="12294" max="12294" width="3.7109375" style="5" hidden="1"/>
    <col min="12295" max="12295" width="4.28515625" style="5" hidden="1"/>
    <col min="12296" max="12296" width="30.28515625" style="5" hidden="1"/>
    <col min="12297" max="12297" width="6" style="5" hidden="1"/>
    <col min="12298" max="12298" width="4.140625" style="5" hidden="1"/>
    <col min="12299" max="12299" width="2.85546875" style="5" hidden="1"/>
    <col min="12300" max="12300" width="6.7109375" style="5" hidden="1"/>
    <col min="12301" max="12301" width="2.5703125" style="5" hidden="1"/>
    <col min="12302" max="12302" width="1.42578125" style="5" hidden="1"/>
    <col min="12303" max="12303" width="4.85546875" style="5" hidden="1"/>
    <col min="12304" max="12304" width="4.28515625" style="5" hidden="1"/>
    <col min="12305" max="12305" width="10.5703125" style="5" hidden="1"/>
    <col min="12306" max="12306" width="2.28515625" style="5" hidden="1"/>
    <col min="12307" max="12307" width="6.7109375" style="5" hidden="1"/>
    <col min="12308" max="12308" width="13" style="5" hidden="1"/>
    <col min="12309" max="12309" width="3.42578125" style="5" hidden="1"/>
    <col min="12310" max="12310" width="4.140625" style="5" hidden="1"/>
    <col min="12311" max="12311" width="11.7109375" style="5" hidden="1"/>
    <col min="12312" max="12544" width="9.140625" style="5" hidden="1"/>
    <col min="12545" max="12545" width="11" style="5" hidden="1"/>
    <col min="12546" max="12546" width="4.7109375" style="5" hidden="1"/>
    <col min="12547" max="12547" width="7.7109375" style="5" hidden="1"/>
    <col min="12548" max="12548" width="7.5703125" style="5" hidden="1"/>
    <col min="12549" max="12549" width="4.7109375" style="5" hidden="1"/>
    <col min="12550" max="12550" width="3.7109375" style="5" hidden="1"/>
    <col min="12551" max="12551" width="4.28515625" style="5" hidden="1"/>
    <col min="12552" max="12552" width="30.28515625" style="5" hidden="1"/>
    <col min="12553" max="12553" width="6" style="5" hidden="1"/>
    <col min="12554" max="12554" width="4.140625" style="5" hidden="1"/>
    <col min="12555" max="12555" width="2.85546875" style="5" hidden="1"/>
    <col min="12556" max="12556" width="6.7109375" style="5" hidden="1"/>
    <col min="12557" max="12557" width="2.5703125" style="5" hidden="1"/>
    <col min="12558" max="12558" width="1.42578125" style="5" hidden="1"/>
    <col min="12559" max="12559" width="4.85546875" style="5" hidden="1"/>
    <col min="12560" max="12560" width="4.28515625" style="5" hidden="1"/>
    <col min="12561" max="12561" width="10.5703125" style="5" hidden="1"/>
    <col min="12562" max="12562" width="2.28515625" style="5" hidden="1"/>
    <col min="12563" max="12563" width="6.7109375" style="5" hidden="1"/>
    <col min="12564" max="12564" width="13" style="5" hidden="1"/>
    <col min="12565" max="12565" width="3.42578125" style="5" hidden="1"/>
    <col min="12566" max="12566" width="4.140625" style="5" hidden="1"/>
    <col min="12567" max="12567" width="11.7109375" style="5" hidden="1"/>
    <col min="12568" max="12800" width="9.140625" style="5" hidden="1"/>
    <col min="12801" max="12801" width="11" style="5" hidden="1"/>
    <col min="12802" max="12802" width="4.7109375" style="5" hidden="1"/>
    <col min="12803" max="12803" width="7.7109375" style="5" hidden="1"/>
    <col min="12804" max="12804" width="7.5703125" style="5" hidden="1"/>
    <col min="12805" max="12805" width="4.7109375" style="5" hidden="1"/>
    <col min="12806" max="12806" width="3.7109375" style="5" hidden="1"/>
    <col min="12807" max="12807" width="4.28515625" style="5" hidden="1"/>
    <col min="12808" max="12808" width="30.28515625" style="5" hidden="1"/>
    <col min="12809" max="12809" width="6" style="5" hidden="1"/>
    <col min="12810" max="12810" width="4.140625" style="5" hidden="1"/>
    <col min="12811" max="12811" width="2.85546875" style="5" hidden="1"/>
    <col min="12812" max="12812" width="6.7109375" style="5" hidden="1"/>
    <col min="12813" max="12813" width="2.5703125" style="5" hidden="1"/>
    <col min="12814" max="12814" width="1.42578125" style="5" hidden="1"/>
    <col min="12815" max="12815" width="4.85546875" style="5" hidden="1"/>
    <col min="12816" max="12816" width="4.28515625" style="5" hidden="1"/>
    <col min="12817" max="12817" width="10.5703125" style="5" hidden="1"/>
    <col min="12818" max="12818" width="2.28515625" style="5" hidden="1"/>
    <col min="12819" max="12819" width="6.7109375" style="5" hidden="1"/>
    <col min="12820" max="12820" width="13" style="5" hidden="1"/>
    <col min="12821" max="12821" width="3.42578125" style="5" hidden="1"/>
    <col min="12822" max="12822" width="4.140625" style="5" hidden="1"/>
    <col min="12823" max="12823" width="11.7109375" style="5" hidden="1"/>
    <col min="12824" max="13056" width="9.140625" style="5" hidden="1"/>
    <col min="13057" max="13057" width="11" style="5" hidden="1"/>
    <col min="13058" max="13058" width="4.7109375" style="5" hidden="1"/>
    <col min="13059" max="13059" width="7.7109375" style="5" hidden="1"/>
    <col min="13060" max="13060" width="7.5703125" style="5" hidden="1"/>
    <col min="13061" max="13061" width="4.7109375" style="5" hidden="1"/>
    <col min="13062" max="13062" width="3.7109375" style="5" hidden="1"/>
    <col min="13063" max="13063" width="4.28515625" style="5" hidden="1"/>
    <col min="13064" max="13064" width="30.28515625" style="5" hidden="1"/>
    <col min="13065" max="13065" width="6" style="5" hidden="1"/>
    <col min="13066" max="13066" width="4.140625" style="5" hidden="1"/>
    <col min="13067" max="13067" width="2.85546875" style="5" hidden="1"/>
    <col min="13068" max="13068" width="6.7109375" style="5" hidden="1"/>
    <col min="13069" max="13069" width="2.5703125" style="5" hidden="1"/>
    <col min="13070" max="13070" width="1.42578125" style="5" hidden="1"/>
    <col min="13071" max="13071" width="4.85546875" style="5" hidden="1"/>
    <col min="13072" max="13072" width="4.28515625" style="5" hidden="1"/>
    <col min="13073" max="13073" width="10.5703125" style="5" hidden="1"/>
    <col min="13074" max="13074" width="2.28515625" style="5" hidden="1"/>
    <col min="13075" max="13075" width="6.7109375" style="5" hidden="1"/>
    <col min="13076" max="13076" width="13" style="5" hidden="1"/>
    <col min="13077" max="13077" width="3.42578125" style="5" hidden="1"/>
    <col min="13078" max="13078" width="4.140625" style="5" hidden="1"/>
    <col min="13079" max="13079" width="11.7109375" style="5" hidden="1"/>
    <col min="13080" max="13312" width="9.140625" style="5" hidden="1"/>
    <col min="13313" max="13313" width="11" style="5" hidden="1"/>
    <col min="13314" max="13314" width="4.7109375" style="5" hidden="1"/>
    <col min="13315" max="13315" width="7.7109375" style="5" hidden="1"/>
    <col min="13316" max="13316" width="7.5703125" style="5" hidden="1"/>
    <col min="13317" max="13317" width="4.7109375" style="5" hidden="1"/>
    <col min="13318" max="13318" width="3.7109375" style="5" hidden="1"/>
    <col min="13319" max="13319" width="4.28515625" style="5" hidden="1"/>
    <col min="13320" max="13320" width="30.28515625" style="5" hidden="1"/>
    <col min="13321" max="13321" width="6" style="5" hidden="1"/>
    <col min="13322" max="13322" width="4.140625" style="5" hidden="1"/>
    <col min="13323" max="13323" width="2.85546875" style="5" hidden="1"/>
    <col min="13324" max="13324" width="6.7109375" style="5" hidden="1"/>
    <col min="13325" max="13325" width="2.5703125" style="5" hidden="1"/>
    <col min="13326" max="13326" width="1.42578125" style="5" hidden="1"/>
    <col min="13327" max="13327" width="4.85546875" style="5" hidden="1"/>
    <col min="13328" max="13328" width="4.28515625" style="5" hidden="1"/>
    <col min="13329" max="13329" width="10.5703125" style="5" hidden="1"/>
    <col min="13330" max="13330" width="2.28515625" style="5" hidden="1"/>
    <col min="13331" max="13331" width="6.7109375" style="5" hidden="1"/>
    <col min="13332" max="13332" width="13" style="5" hidden="1"/>
    <col min="13333" max="13333" width="3.42578125" style="5" hidden="1"/>
    <col min="13334" max="13334" width="4.140625" style="5" hidden="1"/>
    <col min="13335" max="13335" width="11.7109375" style="5" hidden="1"/>
    <col min="13336" max="13568" width="9.140625" style="5" hidden="1"/>
    <col min="13569" max="13569" width="11" style="5" hidden="1"/>
    <col min="13570" max="13570" width="4.7109375" style="5" hidden="1"/>
    <col min="13571" max="13571" width="7.7109375" style="5" hidden="1"/>
    <col min="13572" max="13572" width="7.5703125" style="5" hidden="1"/>
    <col min="13573" max="13573" width="4.7109375" style="5" hidden="1"/>
    <col min="13574" max="13574" width="3.7109375" style="5" hidden="1"/>
    <col min="13575" max="13575" width="4.28515625" style="5" hidden="1"/>
    <col min="13576" max="13576" width="30.28515625" style="5" hidden="1"/>
    <col min="13577" max="13577" width="6" style="5" hidden="1"/>
    <col min="13578" max="13578" width="4.140625" style="5" hidden="1"/>
    <col min="13579" max="13579" width="2.85546875" style="5" hidden="1"/>
    <col min="13580" max="13580" width="6.7109375" style="5" hidden="1"/>
    <col min="13581" max="13581" width="2.5703125" style="5" hidden="1"/>
    <col min="13582" max="13582" width="1.42578125" style="5" hidden="1"/>
    <col min="13583" max="13583" width="4.85546875" style="5" hidden="1"/>
    <col min="13584" max="13584" width="4.28515625" style="5" hidden="1"/>
    <col min="13585" max="13585" width="10.5703125" style="5" hidden="1"/>
    <col min="13586" max="13586" width="2.28515625" style="5" hidden="1"/>
    <col min="13587" max="13587" width="6.7109375" style="5" hidden="1"/>
    <col min="13588" max="13588" width="13" style="5" hidden="1"/>
    <col min="13589" max="13589" width="3.42578125" style="5" hidden="1"/>
    <col min="13590" max="13590" width="4.140625" style="5" hidden="1"/>
    <col min="13591" max="13591" width="11.7109375" style="5" hidden="1"/>
    <col min="13592" max="13824" width="9.140625" style="5" hidden="1"/>
    <col min="13825" max="13825" width="11" style="5" hidden="1"/>
    <col min="13826" max="13826" width="4.7109375" style="5" hidden="1"/>
    <col min="13827" max="13827" width="7.7109375" style="5" hidden="1"/>
    <col min="13828" max="13828" width="7.5703125" style="5" hidden="1"/>
    <col min="13829" max="13829" width="4.7109375" style="5" hidden="1"/>
    <col min="13830" max="13830" width="3.7109375" style="5" hidden="1"/>
    <col min="13831" max="13831" width="4.28515625" style="5" hidden="1"/>
    <col min="13832" max="13832" width="30.28515625" style="5" hidden="1"/>
    <col min="13833" max="13833" width="6" style="5" hidden="1"/>
    <col min="13834" max="13834" width="4.140625" style="5" hidden="1"/>
    <col min="13835" max="13835" width="2.85546875" style="5" hidden="1"/>
    <col min="13836" max="13836" width="6.7109375" style="5" hidden="1"/>
    <col min="13837" max="13837" width="2.5703125" style="5" hidden="1"/>
    <col min="13838" max="13838" width="1.42578125" style="5" hidden="1"/>
    <col min="13839" max="13839" width="4.85546875" style="5" hidden="1"/>
    <col min="13840" max="13840" width="4.28515625" style="5" hidden="1"/>
    <col min="13841" max="13841" width="10.5703125" style="5" hidden="1"/>
    <col min="13842" max="13842" width="2.28515625" style="5" hidden="1"/>
    <col min="13843" max="13843" width="6.7109375" style="5" hidden="1"/>
    <col min="13844" max="13844" width="13" style="5" hidden="1"/>
    <col min="13845" max="13845" width="3.42578125" style="5" hidden="1"/>
    <col min="13846" max="13846" width="4.140625" style="5" hidden="1"/>
    <col min="13847" max="13847" width="11.7109375" style="5" hidden="1"/>
    <col min="13848" max="14080" width="9.140625" style="5" hidden="1"/>
    <col min="14081" max="14081" width="11" style="5" hidden="1"/>
    <col min="14082" max="14082" width="4.7109375" style="5" hidden="1"/>
    <col min="14083" max="14083" width="7.7109375" style="5" hidden="1"/>
    <col min="14084" max="14084" width="7.5703125" style="5" hidden="1"/>
    <col min="14085" max="14085" width="4.7109375" style="5" hidden="1"/>
    <col min="14086" max="14086" width="3.7109375" style="5" hidden="1"/>
    <col min="14087" max="14087" width="4.28515625" style="5" hidden="1"/>
    <col min="14088" max="14088" width="30.28515625" style="5" hidden="1"/>
    <col min="14089" max="14089" width="6" style="5" hidden="1"/>
    <col min="14090" max="14090" width="4.140625" style="5" hidden="1"/>
    <col min="14091" max="14091" width="2.85546875" style="5" hidden="1"/>
    <col min="14092" max="14092" width="6.7109375" style="5" hidden="1"/>
    <col min="14093" max="14093" width="2.5703125" style="5" hidden="1"/>
    <col min="14094" max="14094" width="1.42578125" style="5" hidden="1"/>
    <col min="14095" max="14095" width="4.85546875" style="5" hidden="1"/>
    <col min="14096" max="14096" width="4.28515625" style="5" hidden="1"/>
    <col min="14097" max="14097" width="10.5703125" style="5" hidden="1"/>
    <col min="14098" max="14098" width="2.28515625" style="5" hidden="1"/>
    <col min="14099" max="14099" width="6.7109375" style="5" hidden="1"/>
    <col min="14100" max="14100" width="13" style="5" hidden="1"/>
    <col min="14101" max="14101" width="3.42578125" style="5" hidden="1"/>
    <col min="14102" max="14102" width="4.140625" style="5" hidden="1"/>
    <col min="14103" max="14103" width="11.7109375" style="5" hidden="1"/>
    <col min="14104" max="14336" width="9.140625" style="5" hidden="1"/>
    <col min="14337" max="14337" width="11" style="5" hidden="1"/>
    <col min="14338" max="14338" width="4.7109375" style="5" hidden="1"/>
    <col min="14339" max="14339" width="7.7109375" style="5" hidden="1"/>
    <col min="14340" max="14340" width="7.5703125" style="5" hidden="1"/>
    <col min="14341" max="14341" width="4.7109375" style="5" hidden="1"/>
    <col min="14342" max="14342" width="3.7109375" style="5" hidden="1"/>
    <col min="14343" max="14343" width="4.28515625" style="5" hidden="1"/>
    <col min="14344" max="14344" width="30.28515625" style="5" hidden="1"/>
    <col min="14345" max="14345" width="6" style="5" hidden="1"/>
    <col min="14346" max="14346" width="4.140625" style="5" hidden="1"/>
    <col min="14347" max="14347" width="2.85546875" style="5" hidden="1"/>
    <col min="14348" max="14348" width="6.7109375" style="5" hidden="1"/>
    <col min="14349" max="14349" width="2.5703125" style="5" hidden="1"/>
    <col min="14350" max="14350" width="1.42578125" style="5" hidden="1"/>
    <col min="14351" max="14351" width="4.85546875" style="5" hidden="1"/>
    <col min="14352" max="14352" width="4.28515625" style="5" hidden="1"/>
    <col min="14353" max="14353" width="10.5703125" style="5" hidden="1"/>
    <col min="14354" max="14354" width="2.28515625" style="5" hidden="1"/>
    <col min="14355" max="14355" width="6.7109375" style="5" hidden="1"/>
    <col min="14356" max="14356" width="13" style="5" hidden="1"/>
    <col min="14357" max="14357" width="3.42578125" style="5" hidden="1"/>
    <col min="14358" max="14358" width="4.140625" style="5" hidden="1"/>
    <col min="14359" max="14359" width="11.7109375" style="5" hidden="1"/>
    <col min="14360" max="14592" width="9.140625" style="5" hidden="1"/>
    <col min="14593" max="14593" width="11" style="5" hidden="1"/>
    <col min="14594" max="14594" width="4.7109375" style="5" hidden="1"/>
    <col min="14595" max="14595" width="7.7109375" style="5" hidden="1"/>
    <col min="14596" max="14596" width="7.5703125" style="5" hidden="1"/>
    <col min="14597" max="14597" width="4.7109375" style="5" hidden="1"/>
    <col min="14598" max="14598" width="3.7109375" style="5" hidden="1"/>
    <col min="14599" max="14599" width="4.28515625" style="5" hidden="1"/>
    <col min="14600" max="14600" width="30.28515625" style="5" hidden="1"/>
    <col min="14601" max="14601" width="6" style="5" hidden="1"/>
    <col min="14602" max="14602" width="4.140625" style="5" hidden="1"/>
    <col min="14603" max="14603" width="2.85546875" style="5" hidden="1"/>
    <col min="14604" max="14604" width="6.7109375" style="5" hidden="1"/>
    <col min="14605" max="14605" width="2.5703125" style="5" hidden="1"/>
    <col min="14606" max="14606" width="1.42578125" style="5" hidden="1"/>
    <col min="14607" max="14607" width="4.85546875" style="5" hidden="1"/>
    <col min="14608" max="14608" width="4.28515625" style="5" hidden="1"/>
    <col min="14609" max="14609" width="10.5703125" style="5" hidden="1"/>
    <col min="14610" max="14610" width="2.28515625" style="5" hidden="1"/>
    <col min="14611" max="14611" width="6.7109375" style="5" hidden="1"/>
    <col min="14612" max="14612" width="13" style="5" hidden="1"/>
    <col min="14613" max="14613" width="3.42578125" style="5" hidden="1"/>
    <col min="14614" max="14614" width="4.140625" style="5" hidden="1"/>
    <col min="14615" max="14615" width="11.7109375" style="5" hidden="1"/>
    <col min="14616" max="14848" width="9.140625" style="5" hidden="1"/>
    <col min="14849" max="14849" width="11" style="5" hidden="1"/>
    <col min="14850" max="14850" width="4.7109375" style="5" hidden="1"/>
    <col min="14851" max="14851" width="7.7109375" style="5" hidden="1"/>
    <col min="14852" max="14852" width="7.5703125" style="5" hidden="1"/>
    <col min="14853" max="14853" width="4.7109375" style="5" hidden="1"/>
    <col min="14854" max="14854" width="3.7109375" style="5" hidden="1"/>
    <col min="14855" max="14855" width="4.28515625" style="5" hidden="1"/>
    <col min="14856" max="14856" width="30.28515625" style="5" hidden="1"/>
    <col min="14857" max="14857" width="6" style="5" hidden="1"/>
    <col min="14858" max="14858" width="4.140625" style="5" hidden="1"/>
    <col min="14859" max="14859" width="2.85546875" style="5" hidden="1"/>
    <col min="14860" max="14860" width="6.7109375" style="5" hidden="1"/>
    <col min="14861" max="14861" width="2.5703125" style="5" hidden="1"/>
    <col min="14862" max="14862" width="1.42578125" style="5" hidden="1"/>
    <col min="14863" max="14863" width="4.85546875" style="5" hidden="1"/>
    <col min="14864" max="14864" width="4.28515625" style="5" hidden="1"/>
    <col min="14865" max="14865" width="10.5703125" style="5" hidden="1"/>
    <col min="14866" max="14866" width="2.28515625" style="5" hidden="1"/>
    <col min="14867" max="14867" width="6.7109375" style="5" hidden="1"/>
    <col min="14868" max="14868" width="13" style="5" hidden="1"/>
    <col min="14869" max="14869" width="3.42578125" style="5" hidden="1"/>
    <col min="14870" max="14870" width="4.140625" style="5" hidden="1"/>
    <col min="14871" max="14871" width="11.7109375" style="5" hidden="1"/>
    <col min="14872" max="15104" width="9.140625" style="5" hidden="1"/>
    <col min="15105" max="15105" width="11" style="5" hidden="1"/>
    <col min="15106" max="15106" width="4.7109375" style="5" hidden="1"/>
    <col min="15107" max="15107" width="7.7109375" style="5" hidden="1"/>
    <col min="15108" max="15108" width="7.5703125" style="5" hidden="1"/>
    <col min="15109" max="15109" width="4.7109375" style="5" hidden="1"/>
    <col min="15110" max="15110" width="3.7109375" style="5" hidden="1"/>
    <col min="15111" max="15111" width="4.28515625" style="5" hidden="1"/>
    <col min="15112" max="15112" width="30.28515625" style="5" hidden="1"/>
    <col min="15113" max="15113" width="6" style="5" hidden="1"/>
    <col min="15114" max="15114" width="4.140625" style="5" hidden="1"/>
    <col min="15115" max="15115" width="2.85546875" style="5" hidden="1"/>
    <col min="15116" max="15116" width="6.7109375" style="5" hidden="1"/>
    <col min="15117" max="15117" width="2.5703125" style="5" hidden="1"/>
    <col min="15118" max="15118" width="1.42578125" style="5" hidden="1"/>
    <col min="15119" max="15119" width="4.85546875" style="5" hidden="1"/>
    <col min="15120" max="15120" width="4.28515625" style="5" hidden="1"/>
    <col min="15121" max="15121" width="10.5703125" style="5" hidden="1"/>
    <col min="15122" max="15122" width="2.28515625" style="5" hidden="1"/>
    <col min="15123" max="15123" width="6.7109375" style="5" hidden="1"/>
    <col min="15124" max="15124" width="13" style="5" hidden="1"/>
    <col min="15125" max="15125" width="3.42578125" style="5" hidden="1"/>
    <col min="15126" max="15126" width="4.140625" style="5" hidden="1"/>
    <col min="15127" max="15127" width="11.7109375" style="5" hidden="1"/>
    <col min="15128" max="15360" width="9.140625" style="5" hidden="1"/>
    <col min="15361" max="15361" width="11" style="5" hidden="1"/>
    <col min="15362" max="15362" width="4.7109375" style="5" hidden="1"/>
    <col min="15363" max="15363" width="7.7109375" style="5" hidden="1"/>
    <col min="15364" max="15364" width="7.5703125" style="5" hidden="1"/>
    <col min="15365" max="15365" width="4.7109375" style="5" hidden="1"/>
    <col min="15366" max="15366" width="3.7109375" style="5" hidden="1"/>
    <col min="15367" max="15367" width="4.28515625" style="5" hidden="1"/>
    <col min="15368" max="15368" width="30.28515625" style="5" hidden="1"/>
    <col min="15369" max="15369" width="6" style="5" hidden="1"/>
    <col min="15370" max="15370" width="4.140625" style="5" hidden="1"/>
    <col min="15371" max="15371" width="2.85546875" style="5" hidden="1"/>
    <col min="15372" max="15372" width="6.7109375" style="5" hidden="1"/>
    <col min="15373" max="15373" width="2.5703125" style="5" hidden="1"/>
    <col min="15374" max="15374" width="1.42578125" style="5" hidden="1"/>
    <col min="15375" max="15375" width="4.85546875" style="5" hidden="1"/>
    <col min="15376" max="15376" width="4.28515625" style="5" hidden="1"/>
    <col min="15377" max="15377" width="10.5703125" style="5" hidden="1"/>
    <col min="15378" max="15378" width="2.28515625" style="5" hidden="1"/>
    <col min="15379" max="15379" width="6.7109375" style="5" hidden="1"/>
    <col min="15380" max="15380" width="13" style="5" hidden="1"/>
    <col min="15381" max="15381" width="3.42578125" style="5" hidden="1"/>
    <col min="15382" max="15382" width="4.140625" style="5" hidden="1"/>
    <col min="15383" max="15383" width="11.7109375" style="5" hidden="1"/>
    <col min="15384" max="15616" width="9.140625" style="5" hidden="1"/>
    <col min="15617" max="15617" width="11" style="5" hidden="1"/>
    <col min="15618" max="15618" width="4.7109375" style="5" hidden="1"/>
    <col min="15619" max="15619" width="7.7109375" style="5" hidden="1"/>
    <col min="15620" max="15620" width="7.5703125" style="5" hidden="1"/>
    <col min="15621" max="15621" width="4.7109375" style="5" hidden="1"/>
    <col min="15622" max="15622" width="3.7109375" style="5" hidden="1"/>
    <col min="15623" max="15623" width="4.28515625" style="5" hidden="1"/>
    <col min="15624" max="15624" width="30.28515625" style="5" hidden="1"/>
    <col min="15625" max="15625" width="6" style="5" hidden="1"/>
    <col min="15626" max="15626" width="4.140625" style="5" hidden="1"/>
    <col min="15627" max="15627" width="2.85546875" style="5" hidden="1"/>
    <col min="15628" max="15628" width="6.7109375" style="5" hidden="1"/>
    <col min="15629" max="15629" width="2.5703125" style="5" hidden="1"/>
    <col min="15630" max="15630" width="1.42578125" style="5" hidden="1"/>
    <col min="15631" max="15631" width="4.85546875" style="5" hidden="1"/>
    <col min="15632" max="15632" width="4.28515625" style="5" hidden="1"/>
    <col min="15633" max="15633" width="10.5703125" style="5" hidden="1"/>
    <col min="15634" max="15634" width="2.28515625" style="5" hidden="1"/>
    <col min="15635" max="15635" width="6.7109375" style="5" hidden="1"/>
    <col min="15636" max="15636" width="13" style="5" hidden="1"/>
    <col min="15637" max="15637" width="3.42578125" style="5" hidden="1"/>
    <col min="15638" max="15638" width="4.140625" style="5" hidden="1"/>
    <col min="15639" max="15639" width="11.7109375" style="5" hidden="1"/>
    <col min="15640" max="15872" width="9.140625" style="5" hidden="1"/>
    <col min="15873" max="15873" width="11" style="5" hidden="1"/>
    <col min="15874" max="15874" width="4.7109375" style="5" hidden="1"/>
    <col min="15875" max="15875" width="7.7109375" style="5" hidden="1"/>
    <col min="15876" max="15876" width="7.5703125" style="5" hidden="1"/>
    <col min="15877" max="15877" width="4.7109375" style="5" hidden="1"/>
    <col min="15878" max="15878" width="3.7109375" style="5" hidden="1"/>
    <col min="15879" max="15879" width="4.28515625" style="5" hidden="1"/>
    <col min="15880" max="15880" width="30.28515625" style="5" hidden="1"/>
    <col min="15881" max="15881" width="6" style="5" hidden="1"/>
    <col min="15882" max="15882" width="4.140625" style="5" hidden="1"/>
    <col min="15883" max="15883" width="2.85546875" style="5" hidden="1"/>
    <col min="15884" max="15884" width="6.7109375" style="5" hidden="1"/>
    <col min="15885" max="15885" width="2.5703125" style="5" hidden="1"/>
    <col min="15886" max="15886" width="1.42578125" style="5" hidden="1"/>
    <col min="15887" max="15887" width="4.85546875" style="5" hidden="1"/>
    <col min="15888" max="15888" width="4.28515625" style="5" hidden="1"/>
    <col min="15889" max="15889" width="10.5703125" style="5" hidden="1"/>
    <col min="15890" max="15890" width="2.28515625" style="5" hidden="1"/>
    <col min="15891" max="15891" width="6.7109375" style="5" hidden="1"/>
    <col min="15892" max="15892" width="13" style="5" hidden="1"/>
    <col min="15893" max="15893" width="3.42578125" style="5" hidden="1"/>
    <col min="15894" max="15894" width="4.140625" style="5" hidden="1"/>
    <col min="15895" max="15895" width="11.7109375" style="5" hidden="1"/>
    <col min="15896" max="16128" width="9.140625" style="5" hidden="1"/>
    <col min="16129" max="16129" width="11" style="5" hidden="1"/>
    <col min="16130" max="16130" width="4.7109375" style="5" hidden="1"/>
    <col min="16131" max="16131" width="7.7109375" style="5" hidden="1"/>
    <col min="16132" max="16132" width="7.5703125" style="5" hidden="1"/>
    <col min="16133" max="16133" width="4.7109375" style="5" hidden="1"/>
    <col min="16134" max="16134" width="3.7109375" style="5" hidden="1"/>
    <col min="16135" max="16135" width="4.28515625" style="5" hidden="1"/>
    <col min="16136" max="16136" width="30.28515625" style="5" hidden="1"/>
    <col min="16137" max="16137" width="6" style="5" hidden="1"/>
    <col min="16138" max="16138" width="4.140625" style="5" hidden="1"/>
    <col min="16139" max="16139" width="2.85546875" style="5" hidden="1"/>
    <col min="16140" max="16140" width="6.7109375" style="5" hidden="1"/>
    <col min="16141" max="16141" width="2.5703125" style="5" hidden="1"/>
    <col min="16142" max="16142" width="1.42578125" style="5" hidden="1"/>
    <col min="16143" max="16143" width="4.85546875" style="5" hidden="1"/>
    <col min="16144" max="16144" width="4.28515625" style="5" hidden="1"/>
    <col min="16145" max="16145" width="10.5703125" style="5" hidden="1"/>
    <col min="16146" max="16146" width="2.28515625" style="5" hidden="1"/>
    <col min="16147" max="16147" width="6.7109375" style="5" hidden="1"/>
    <col min="16148" max="16148" width="13" style="5" hidden="1"/>
    <col min="16149" max="16149" width="3.42578125" style="5" hidden="1"/>
    <col min="16150" max="16150" width="4.140625" style="5" hidden="1"/>
    <col min="16151" max="16151" width="11.7109375" style="5" hidden="1"/>
    <col min="16152" max="16384" width="9.140625" style="5" hidden="1"/>
  </cols>
  <sheetData>
    <row r="1" spans="7:25" ht="15.75" thickBot="1"/>
    <row r="2" spans="7:25" ht="12" customHeight="1">
      <c r="G2" s="7"/>
      <c r="H2" s="8"/>
      <c r="I2" s="8"/>
      <c r="J2" s="8"/>
      <c r="K2" s="8"/>
      <c r="L2" s="8"/>
      <c r="M2" s="8"/>
      <c r="N2" s="8"/>
      <c r="O2" s="9"/>
      <c r="P2" s="8"/>
      <c r="Q2" s="8"/>
      <c r="R2" s="8"/>
      <c r="S2" s="8"/>
      <c r="T2" s="8"/>
      <c r="U2" s="8"/>
      <c r="V2" s="8"/>
      <c r="W2" s="10"/>
    </row>
    <row r="3" spans="7:25" ht="21" customHeight="1">
      <c r="G3" s="11"/>
      <c r="H3" s="12"/>
      <c r="I3" s="142" t="s">
        <v>136</v>
      </c>
      <c r="J3" s="142"/>
      <c r="K3" s="142"/>
      <c r="L3" s="142"/>
      <c r="M3" s="142"/>
      <c r="N3" s="142"/>
      <c r="O3" s="142"/>
      <c r="P3" s="142"/>
      <c r="Q3" s="142"/>
      <c r="R3" s="142"/>
      <c r="S3" s="142"/>
      <c r="T3" s="142"/>
      <c r="U3" s="142"/>
      <c r="V3" s="142"/>
      <c r="W3" s="143"/>
    </row>
    <row r="4" spans="7:25" ht="20.25" customHeight="1">
      <c r="G4" s="11"/>
      <c r="H4" s="12"/>
      <c r="I4" s="144" t="s">
        <v>137</v>
      </c>
      <c r="J4" s="144"/>
      <c r="K4" s="144"/>
      <c r="L4" s="144"/>
      <c r="M4" s="144"/>
      <c r="N4" s="144"/>
      <c r="O4" s="144"/>
      <c r="P4" s="144"/>
      <c r="Q4" s="144"/>
      <c r="R4" s="144"/>
      <c r="S4" s="144"/>
      <c r="T4" s="144"/>
      <c r="U4" s="144"/>
      <c r="V4" s="144"/>
      <c r="W4" s="145"/>
    </row>
    <row r="5" spans="7:25" ht="12" customHeight="1">
      <c r="G5" s="11"/>
      <c r="H5" s="12"/>
      <c r="I5" s="146" t="s">
        <v>138</v>
      </c>
      <c r="J5" s="147"/>
      <c r="K5" s="147"/>
      <c r="L5" s="147"/>
      <c r="M5" s="147"/>
      <c r="N5" s="147"/>
      <c r="O5" s="147"/>
      <c r="P5" s="147"/>
      <c r="Q5" s="147"/>
      <c r="R5" s="147"/>
      <c r="S5" s="147"/>
      <c r="T5" s="147"/>
      <c r="U5" s="147"/>
      <c r="V5" s="147"/>
      <c r="W5" s="148"/>
      <c r="Y5" s="13"/>
    </row>
    <row r="6" spans="7:25" ht="12" customHeight="1">
      <c r="G6" s="11"/>
      <c r="H6" s="12"/>
      <c r="I6" s="147" t="s">
        <v>139</v>
      </c>
      <c r="J6" s="147"/>
      <c r="K6" s="147"/>
      <c r="L6" s="147"/>
      <c r="M6" s="147"/>
      <c r="N6" s="147"/>
      <c r="O6" s="147"/>
      <c r="P6" s="147"/>
      <c r="Q6" s="147"/>
      <c r="R6" s="147"/>
      <c r="S6" s="147"/>
      <c r="T6" s="147"/>
      <c r="U6" s="147"/>
      <c r="V6" s="147"/>
      <c r="W6" s="148"/>
      <c r="Y6" s="14"/>
    </row>
    <row r="7" spans="7:25" ht="15" customHeight="1">
      <c r="G7" s="11"/>
      <c r="H7" s="12"/>
      <c r="I7" s="146" t="s">
        <v>140</v>
      </c>
      <c r="J7" s="147"/>
      <c r="K7" s="147"/>
      <c r="L7" s="147"/>
      <c r="M7" s="147"/>
      <c r="N7" s="147"/>
      <c r="O7" s="147"/>
      <c r="P7" s="147"/>
      <c r="Q7" s="147"/>
      <c r="R7" s="147"/>
      <c r="S7" s="147"/>
      <c r="T7" s="147"/>
      <c r="U7" s="147"/>
      <c r="V7" s="147"/>
      <c r="W7" s="148"/>
      <c r="Y7" s="15"/>
    </row>
    <row r="8" spans="7:25" ht="12" customHeight="1" thickBot="1">
      <c r="G8" s="16"/>
      <c r="H8" s="17"/>
      <c r="I8" s="17"/>
      <c r="J8" s="17"/>
      <c r="K8" s="17"/>
      <c r="L8" s="17"/>
      <c r="M8" s="17"/>
      <c r="N8" s="17"/>
      <c r="O8" s="18"/>
      <c r="P8" s="17"/>
      <c r="Q8" s="17"/>
      <c r="R8" s="17"/>
      <c r="S8" s="17"/>
      <c r="T8" s="17"/>
      <c r="U8" s="17"/>
      <c r="V8" s="17"/>
      <c r="W8" s="19"/>
      <c r="Y8" s="15"/>
    </row>
    <row r="9" spans="7:25" ht="27">
      <c r="G9" s="20"/>
      <c r="H9" s="149" t="s">
        <v>141</v>
      </c>
      <c r="I9" s="149"/>
      <c r="J9" s="149"/>
      <c r="K9" s="149"/>
      <c r="L9" s="149"/>
      <c r="M9" s="149"/>
      <c r="N9" s="149"/>
      <c r="O9" s="149"/>
      <c r="P9" s="149"/>
      <c r="Q9" s="149"/>
      <c r="R9" s="149"/>
      <c r="S9" s="149"/>
      <c r="T9" s="149"/>
      <c r="U9" s="149"/>
      <c r="V9" s="149"/>
      <c r="W9" s="150"/>
    </row>
    <row r="10" spans="7:25" ht="27">
      <c r="G10" s="20"/>
      <c r="H10" s="149" t="s">
        <v>142</v>
      </c>
      <c r="I10" s="149"/>
      <c r="J10" s="149"/>
      <c r="K10" s="149"/>
      <c r="L10" s="149"/>
      <c r="M10" s="149"/>
      <c r="N10" s="149"/>
      <c r="O10" s="149"/>
      <c r="P10" s="149"/>
      <c r="Q10" s="149"/>
      <c r="R10" s="149"/>
      <c r="S10" s="149"/>
      <c r="T10" s="149"/>
      <c r="U10" s="149"/>
      <c r="V10" s="149"/>
      <c r="W10" s="150"/>
    </row>
    <row r="11" spans="7:25" s="21" customFormat="1" ht="12.75">
      <c r="G11" s="22"/>
      <c r="H11" s="23"/>
      <c r="I11" s="23"/>
      <c r="J11" s="23"/>
      <c r="K11" s="23"/>
      <c r="L11" s="23"/>
      <c r="M11" s="23"/>
      <c r="N11" s="23"/>
      <c r="O11" s="23"/>
      <c r="P11" s="23"/>
      <c r="Q11" s="23"/>
      <c r="R11" s="23"/>
      <c r="S11" s="23"/>
      <c r="T11" s="23"/>
      <c r="U11" s="23"/>
      <c r="V11" s="23"/>
      <c r="W11" s="24"/>
    </row>
    <row r="12" spans="7:25" ht="18">
      <c r="G12" s="20"/>
      <c r="H12" s="23"/>
      <c r="I12" s="23"/>
      <c r="J12" s="23"/>
      <c r="K12" s="23"/>
      <c r="L12" s="23"/>
      <c r="M12" s="23"/>
      <c r="N12" s="23"/>
      <c r="O12" s="25"/>
      <c r="P12" s="23"/>
      <c r="Q12" s="23"/>
      <c r="R12" s="23"/>
      <c r="S12" s="26" t="s">
        <v>143</v>
      </c>
      <c r="T12" s="151"/>
      <c r="U12" s="151"/>
      <c r="V12" s="152"/>
      <c r="W12" s="153"/>
    </row>
    <row r="13" spans="7:25" ht="30.75" customHeight="1">
      <c r="G13" s="20"/>
      <c r="H13" s="154" t="s">
        <v>144</v>
      </c>
      <c r="I13" s="154"/>
      <c r="J13" s="154"/>
      <c r="K13" s="154"/>
      <c r="L13" s="141">
        <f>'IDENTITAS UMUM'!E6</f>
        <v>0</v>
      </c>
      <c r="M13" s="141"/>
      <c r="N13" s="141"/>
      <c r="O13" s="141"/>
      <c r="P13" s="141"/>
      <c r="Q13" s="141"/>
      <c r="R13" s="141"/>
      <c r="S13" s="141"/>
      <c r="T13" s="141"/>
      <c r="U13" s="141"/>
      <c r="V13" s="141"/>
      <c r="W13" s="141"/>
    </row>
    <row r="14" spans="7:25" ht="18">
      <c r="G14" s="20"/>
      <c r="H14" s="140" t="s">
        <v>52</v>
      </c>
      <c r="I14" s="140"/>
      <c r="J14" s="140"/>
      <c r="K14" s="140"/>
      <c r="L14" s="141">
        <f>'IDENTITAS UMUM'!E7</f>
        <v>0</v>
      </c>
      <c r="M14" s="141"/>
      <c r="N14" s="141"/>
      <c r="O14" s="141"/>
      <c r="P14" s="141"/>
      <c r="Q14" s="141"/>
      <c r="R14" s="141"/>
      <c r="S14" s="141"/>
      <c r="T14" s="141"/>
      <c r="U14" s="141"/>
      <c r="V14" s="141"/>
      <c r="W14" s="141"/>
    </row>
    <row r="15" spans="7:25" ht="18">
      <c r="G15" s="20"/>
      <c r="H15" s="140" t="s">
        <v>145</v>
      </c>
      <c r="I15" s="140"/>
      <c r="J15" s="140"/>
      <c r="K15" s="140"/>
      <c r="L15" s="141">
        <f>'IDENTITAS UMUM'!E16</f>
        <v>0</v>
      </c>
      <c r="M15" s="141"/>
      <c r="N15" s="141"/>
      <c r="O15" s="141"/>
      <c r="P15" s="141"/>
      <c r="Q15" s="141"/>
      <c r="R15" s="141"/>
      <c r="S15" s="141"/>
      <c r="T15" s="141"/>
      <c r="U15" s="141"/>
      <c r="V15" s="141"/>
      <c r="W15" s="141"/>
    </row>
    <row r="16" spans="7:25" ht="18">
      <c r="G16" s="20"/>
      <c r="H16" s="140" t="s">
        <v>146</v>
      </c>
      <c r="I16" s="140"/>
      <c r="J16" s="140"/>
      <c r="K16" s="140"/>
      <c r="L16" s="141">
        <f>'IDENTITAS UMUM'!E20</f>
        <v>0</v>
      </c>
      <c r="M16" s="141"/>
      <c r="N16" s="141"/>
      <c r="O16" s="141"/>
      <c r="P16" s="141"/>
      <c r="Q16" s="141"/>
      <c r="R16" s="141"/>
      <c r="S16" s="141"/>
      <c r="T16" s="141"/>
      <c r="U16" s="141"/>
      <c r="V16" s="141"/>
      <c r="W16" s="141"/>
    </row>
    <row r="17" spans="7:23" ht="18">
      <c r="G17" s="20"/>
      <c r="H17" s="140" t="s">
        <v>147</v>
      </c>
      <c r="I17" s="140"/>
      <c r="J17" s="140"/>
      <c r="K17" s="140"/>
      <c r="L17" s="141">
        <f>'IDENTITAS UMUM'!E19</f>
        <v>0</v>
      </c>
      <c r="M17" s="141"/>
      <c r="N17" s="141"/>
      <c r="O17" s="141"/>
      <c r="P17" s="141"/>
      <c r="Q17" s="141"/>
      <c r="R17" s="141"/>
      <c r="S17" s="141"/>
      <c r="T17" s="141"/>
      <c r="U17" s="141"/>
      <c r="V17" s="141"/>
      <c r="W17" s="141"/>
    </row>
    <row r="18" spans="7:23" ht="18">
      <c r="G18" s="20"/>
      <c r="H18" s="140" t="s">
        <v>161</v>
      </c>
      <c r="I18" s="140"/>
      <c r="J18" s="140"/>
      <c r="K18" s="140"/>
      <c r="L18" s="157">
        <f>'IDENTITAS UMUM'!E17</f>
        <v>0</v>
      </c>
      <c r="M18" s="157"/>
      <c r="N18" s="157"/>
      <c r="O18" s="157"/>
      <c r="P18" s="157"/>
      <c r="Q18" s="157"/>
      <c r="R18" s="157"/>
      <c r="S18" s="157"/>
      <c r="T18" s="157"/>
      <c r="U18" s="157"/>
      <c r="V18" s="157"/>
      <c r="W18" s="157"/>
    </row>
    <row r="19" spans="7:23" ht="18">
      <c r="G19" s="20"/>
      <c r="H19" s="140" t="s">
        <v>77</v>
      </c>
      <c r="I19" s="140"/>
      <c r="J19" s="140"/>
      <c r="K19" s="140"/>
      <c r="L19" s="157">
        <f>'IDENTITAS UMUM'!E18</f>
        <v>0</v>
      </c>
      <c r="M19" s="157"/>
      <c r="N19" s="157"/>
      <c r="O19" s="157"/>
      <c r="P19" s="157"/>
      <c r="Q19" s="157"/>
      <c r="R19" s="157"/>
      <c r="S19" s="157"/>
      <c r="T19" s="157"/>
      <c r="U19" s="157"/>
      <c r="V19" s="157"/>
      <c r="W19" s="157"/>
    </row>
    <row r="20" spans="7:23" ht="18">
      <c r="G20" s="20"/>
      <c r="H20" s="27"/>
      <c r="I20" s="27"/>
      <c r="J20" s="27"/>
      <c r="K20" s="27"/>
      <c r="L20" s="28"/>
      <c r="M20" s="28"/>
      <c r="N20" s="28"/>
      <c r="O20" s="28"/>
      <c r="P20" s="28"/>
      <c r="Q20" s="28"/>
      <c r="R20" s="28"/>
      <c r="S20" s="28"/>
      <c r="T20" s="28"/>
      <c r="U20" s="28"/>
      <c r="V20" s="28"/>
      <c r="W20" s="29"/>
    </row>
    <row r="21" spans="7:23" ht="18" customHeight="1">
      <c r="G21" s="20"/>
      <c r="H21" s="158" t="s">
        <v>148</v>
      </c>
      <c r="I21" s="158"/>
      <c r="J21" s="158"/>
      <c r="K21" s="158"/>
      <c r="L21" s="30" t="s">
        <v>149</v>
      </c>
      <c r="M21" s="159"/>
      <c r="N21" s="159"/>
      <c r="O21" s="159"/>
      <c r="P21" s="159"/>
      <c r="Q21" s="30"/>
      <c r="R21" s="30"/>
      <c r="S21" s="30"/>
      <c r="T21" s="30"/>
      <c r="U21" s="30"/>
      <c r="V21" s="30"/>
      <c r="W21" s="24"/>
    </row>
    <row r="22" spans="7:23" ht="16.5" thickBot="1">
      <c r="G22" s="20"/>
      <c r="H22" s="28"/>
      <c r="I22" s="23"/>
      <c r="J22" s="23"/>
      <c r="K22" s="23"/>
      <c r="L22" s="23"/>
      <c r="M22" s="23"/>
      <c r="N22" s="23"/>
      <c r="O22" s="23"/>
      <c r="P22" s="23"/>
      <c r="Q22" s="23"/>
      <c r="R22" s="23"/>
      <c r="S22" s="23"/>
      <c r="T22" s="23"/>
      <c r="U22" s="23"/>
      <c r="V22" s="23"/>
      <c r="W22" s="24"/>
    </row>
    <row r="23" spans="7:23" ht="54" customHeight="1" thickBot="1">
      <c r="G23" s="20"/>
      <c r="H23" s="160" t="s">
        <v>150</v>
      </c>
      <c r="I23" s="161"/>
      <c r="J23" s="161"/>
      <c r="K23" s="161"/>
      <c r="L23" s="162">
        <f>Q40</f>
        <v>0</v>
      </c>
      <c r="M23" s="163"/>
      <c r="N23" s="164" t="s">
        <v>151</v>
      </c>
      <c r="O23" s="164"/>
      <c r="P23" s="164"/>
      <c r="Q23" s="164"/>
      <c r="R23" s="165" t="s">
        <v>152</v>
      </c>
      <c r="S23" s="166"/>
      <c r="T23" s="166"/>
      <c r="U23" s="167">
        <f>'[1]TKT Farmasi'!Q11</f>
        <v>0.8</v>
      </c>
      <c r="V23" s="168"/>
      <c r="W23" s="31"/>
    </row>
    <row r="24" spans="7:23" s="21" customFormat="1" ht="13.5" thickBot="1">
      <c r="G24" s="22"/>
      <c r="H24" s="32"/>
      <c r="I24" s="32"/>
      <c r="J24" s="32"/>
      <c r="K24" s="32"/>
      <c r="L24" s="32"/>
      <c r="M24" s="33"/>
      <c r="N24" s="33"/>
      <c r="O24" s="33"/>
      <c r="P24" s="33"/>
      <c r="Q24" s="33"/>
      <c r="R24" s="23"/>
      <c r="S24" s="23"/>
      <c r="T24" s="23"/>
      <c r="U24" s="23"/>
      <c r="V24" s="23"/>
      <c r="W24" s="24"/>
    </row>
    <row r="25" spans="7:23" ht="20.25">
      <c r="G25" s="20"/>
      <c r="H25" s="34" t="s">
        <v>153</v>
      </c>
      <c r="I25" s="12"/>
      <c r="J25" s="35"/>
      <c r="K25" s="36"/>
      <c r="L25" s="37"/>
      <c r="M25" s="37"/>
      <c r="N25" s="37"/>
      <c r="O25" s="37"/>
      <c r="P25" s="37"/>
      <c r="Q25" s="37"/>
      <c r="R25" s="37"/>
      <c r="S25" s="37"/>
      <c r="T25" s="37"/>
      <c r="U25" s="36"/>
      <c r="V25" s="38"/>
      <c r="W25" s="39"/>
    </row>
    <row r="26" spans="7:23" ht="21" customHeight="1">
      <c r="G26" s="20"/>
      <c r="H26" s="12"/>
      <c r="I26" s="12"/>
      <c r="J26" s="40"/>
      <c r="K26" s="41"/>
      <c r="L26" s="42"/>
      <c r="M26" s="42"/>
      <c r="N26" s="42"/>
      <c r="O26" s="42"/>
      <c r="P26" s="42"/>
      <c r="Q26" s="42"/>
      <c r="R26" s="42"/>
      <c r="S26" s="42"/>
      <c r="T26" s="42"/>
      <c r="U26" s="41"/>
      <c r="V26" s="43"/>
      <c r="W26" s="39"/>
    </row>
    <row r="27" spans="7:23" ht="92.25" customHeight="1" thickBot="1">
      <c r="G27" s="20"/>
      <c r="H27" s="44" t="s">
        <v>153</v>
      </c>
      <c r="I27" s="12"/>
      <c r="J27" s="45"/>
      <c r="K27" s="46"/>
      <c r="L27" s="169" t="s">
        <v>154</v>
      </c>
      <c r="M27" s="170"/>
      <c r="N27" s="170"/>
      <c r="O27" s="170"/>
      <c r="P27" s="170"/>
      <c r="Q27" s="170"/>
      <c r="R27" s="170"/>
      <c r="S27" s="170"/>
      <c r="T27" s="171"/>
      <c r="U27" s="46"/>
      <c r="V27" s="47"/>
      <c r="W27" s="39"/>
    </row>
    <row r="28" spans="7:23" ht="15.75">
      <c r="G28" s="20"/>
      <c r="H28" s="44"/>
      <c r="I28" s="12"/>
      <c r="J28" s="45"/>
      <c r="K28" s="46"/>
      <c r="L28" s="48"/>
      <c r="M28" s="48"/>
      <c r="N28" s="48"/>
      <c r="O28" s="48"/>
      <c r="P28" s="48"/>
      <c r="Q28" s="48"/>
      <c r="R28" s="48"/>
      <c r="S28" s="48"/>
      <c r="T28" s="48"/>
      <c r="U28" s="49"/>
      <c r="V28" s="47"/>
      <c r="W28" s="39"/>
    </row>
    <row r="29" spans="7:23" ht="15.75" thickBot="1">
      <c r="G29" s="20"/>
      <c r="H29" s="44"/>
      <c r="I29" s="12"/>
      <c r="J29" s="45"/>
      <c r="K29" s="46"/>
      <c r="L29" s="50"/>
      <c r="M29" s="50"/>
      <c r="N29" s="50"/>
      <c r="O29" s="51"/>
      <c r="P29" s="50"/>
      <c r="Q29" s="52"/>
      <c r="R29" s="50"/>
      <c r="S29" s="50"/>
      <c r="T29" s="50"/>
      <c r="U29" s="46"/>
      <c r="V29" s="47"/>
      <c r="W29" s="39"/>
    </row>
    <row r="30" spans="7:23" ht="30" customHeight="1">
      <c r="G30" s="20"/>
      <c r="H30" s="44"/>
      <c r="I30" s="12"/>
      <c r="J30" s="45"/>
      <c r="K30" s="46"/>
      <c r="L30" s="172" t="s">
        <v>153</v>
      </c>
      <c r="M30" s="53"/>
      <c r="N30" s="53"/>
      <c r="O30" s="54">
        <v>9</v>
      </c>
      <c r="P30" s="55"/>
      <c r="Q30" s="56" t="s">
        <v>153</v>
      </c>
      <c r="R30" s="55"/>
      <c r="S30" s="57">
        <v>9</v>
      </c>
      <c r="T30" s="50"/>
      <c r="U30" s="46"/>
      <c r="V30" s="47"/>
      <c r="W30" s="39"/>
    </row>
    <row r="31" spans="7:23" ht="30" customHeight="1">
      <c r="G31" s="20"/>
      <c r="H31" s="44"/>
      <c r="I31" s="12"/>
      <c r="J31" s="45"/>
      <c r="K31" s="46"/>
      <c r="L31" s="172"/>
      <c r="M31" s="53"/>
      <c r="N31" s="53"/>
      <c r="O31" s="54">
        <v>8</v>
      </c>
      <c r="P31" s="55"/>
      <c r="Q31" s="58" t="s">
        <v>153</v>
      </c>
      <c r="R31" s="55"/>
      <c r="S31" s="57">
        <v>8</v>
      </c>
      <c r="T31" s="50"/>
      <c r="U31" s="46"/>
      <c r="V31" s="47"/>
      <c r="W31" s="39"/>
    </row>
    <row r="32" spans="7:23" ht="30" customHeight="1">
      <c r="G32" s="20"/>
      <c r="H32" s="44"/>
      <c r="I32" s="12"/>
      <c r="J32" s="45"/>
      <c r="K32" s="46"/>
      <c r="L32" s="172"/>
      <c r="M32" s="53"/>
      <c r="N32" s="53"/>
      <c r="O32" s="54">
        <v>7</v>
      </c>
      <c r="P32" s="55"/>
      <c r="Q32" s="58" t="s">
        <v>153</v>
      </c>
      <c r="R32" s="55"/>
      <c r="S32" s="57">
        <v>7</v>
      </c>
      <c r="T32" s="50"/>
      <c r="U32" s="46"/>
      <c r="V32" s="47"/>
      <c r="W32" s="39"/>
    </row>
    <row r="33" spans="2:24" ht="30" customHeight="1">
      <c r="G33" s="20"/>
      <c r="H33" s="44"/>
      <c r="I33" s="12"/>
      <c r="J33" s="45"/>
      <c r="K33" s="46"/>
      <c r="L33" s="172"/>
      <c r="M33" s="53"/>
      <c r="N33" s="53"/>
      <c r="O33" s="54">
        <v>6</v>
      </c>
      <c r="P33" s="55"/>
      <c r="Q33" s="58" t="s">
        <v>153</v>
      </c>
      <c r="R33" s="55"/>
      <c r="S33" s="57">
        <v>6</v>
      </c>
      <c r="T33" s="50"/>
      <c r="U33" s="46"/>
      <c r="V33" s="47"/>
      <c r="W33" s="39"/>
    </row>
    <row r="34" spans="2:24" ht="30" customHeight="1">
      <c r="G34" s="20"/>
      <c r="H34" s="44"/>
      <c r="I34" s="12"/>
      <c r="J34" s="45"/>
      <c r="K34" s="46"/>
      <c r="L34" s="172"/>
      <c r="M34" s="53"/>
      <c r="N34" s="53"/>
      <c r="O34" s="54">
        <v>5</v>
      </c>
      <c r="P34" s="55"/>
      <c r="Q34" s="58" t="s">
        <v>153</v>
      </c>
      <c r="R34" s="55"/>
      <c r="S34" s="57">
        <v>5</v>
      </c>
      <c r="T34" s="50"/>
      <c r="U34" s="46"/>
      <c r="V34" s="47"/>
      <c r="W34" s="39"/>
    </row>
    <row r="35" spans="2:24" ht="30" customHeight="1">
      <c r="G35" s="20"/>
      <c r="H35" s="12"/>
      <c r="I35" s="12"/>
      <c r="J35" s="45"/>
      <c r="K35" s="46"/>
      <c r="L35" s="172"/>
      <c r="M35" s="53"/>
      <c r="N35" s="53"/>
      <c r="O35" s="54">
        <v>4</v>
      </c>
      <c r="P35" s="55"/>
      <c r="Q35" s="58" t="s">
        <v>153</v>
      </c>
      <c r="R35" s="55"/>
      <c r="S35" s="57">
        <v>4</v>
      </c>
      <c r="T35" s="50"/>
      <c r="U35" s="46"/>
      <c r="V35" s="47"/>
      <c r="W35" s="39"/>
    </row>
    <row r="36" spans="2:24" ht="30" customHeight="1">
      <c r="G36" s="20"/>
      <c r="H36" s="12"/>
      <c r="I36" s="12"/>
      <c r="J36" s="45"/>
      <c r="K36" s="46"/>
      <c r="L36" s="172"/>
      <c r="M36" s="53"/>
      <c r="N36" s="53"/>
      <c r="O36" s="54">
        <v>3</v>
      </c>
      <c r="P36" s="55"/>
      <c r="Q36" s="58" t="s">
        <v>153</v>
      </c>
      <c r="R36" s="55"/>
      <c r="S36" s="57">
        <v>3</v>
      </c>
      <c r="T36" s="50"/>
      <c r="U36" s="46"/>
      <c r="V36" s="47"/>
      <c r="W36" s="39"/>
    </row>
    <row r="37" spans="2:24" ht="30" customHeight="1">
      <c r="G37" s="20"/>
      <c r="H37" s="12"/>
      <c r="I37" s="12"/>
      <c r="J37" s="45"/>
      <c r="K37" s="46"/>
      <c r="L37" s="172"/>
      <c r="M37" s="53"/>
      <c r="N37" s="53"/>
      <c r="O37" s="54">
        <v>2</v>
      </c>
      <c r="P37" s="55"/>
      <c r="Q37" s="58" t="s">
        <v>153</v>
      </c>
      <c r="R37" s="55"/>
      <c r="S37" s="57">
        <v>2</v>
      </c>
      <c r="T37" s="50"/>
      <c r="U37" s="46"/>
      <c r="V37" s="47"/>
      <c r="W37" s="39"/>
    </row>
    <row r="38" spans="2:24" ht="30" customHeight="1" thickBot="1">
      <c r="G38" s="20"/>
      <c r="H38" s="12"/>
      <c r="I38" s="12"/>
      <c r="J38" s="45"/>
      <c r="K38" s="46"/>
      <c r="L38" s="172"/>
      <c r="M38" s="53"/>
      <c r="N38" s="53"/>
      <c r="O38" s="54">
        <v>1</v>
      </c>
      <c r="P38" s="55"/>
      <c r="Q38" s="59" t="s">
        <v>153</v>
      </c>
      <c r="R38" s="55"/>
      <c r="S38" s="57">
        <v>1</v>
      </c>
      <c r="T38" s="50"/>
      <c r="U38" s="46"/>
      <c r="V38" s="47"/>
      <c r="W38" s="39"/>
    </row>
    <row r="39" spans="2:24" ht="15.75" thickBot="1">
      <c r="G39" s="20" t="s">
        <v>153</v>
      </c>
      <c r="H39" s="12"/>
      <c r="I39" s="12"/>
      <c r="J39" s="45"/>
      <c r="K39" s="46"/>
      <c r="L39" s="50"/>
      <c r="M39" s="50"/>
      <c r="N39" s="50"/>
      <c r="O39" s="51"/>
      <c r="P39" s="50"/>
      <c r="Q39" s="50"/>
      <c r="R39" s="50"/>
      <c r="S39" s="50"/>
      <c r="T39" s="50"/>
      <c r="U39" s="46"/>
      <c r="V39" s="47"/>
      <c r="W39" s="39"/>
    </row>
    <row r="40" spans="2:24" ht="51.75" customHeight="1" thickTop="1" thickBot="1">
      <c r="G40" s="20"/>
      <c r="H40" s="12"/>
      <c r="I40" s="12"/>
      <c r="J40" s="45"/>
      <c r="K40" s="46"/>
      <c r="L40" s="173" t="s">
        <v>155</v>
      </c>
      <c r="M40" s="173"/>
      <c r="N40" s="173"/>
      <c r="O40" s="173"/>
      <c r="P40" s="60" t="s">
        <v>156</v>
      </c>
      <c r="Q40" s="61">
        <f>+MAX(C46:C54)</f>
        <v>0</v>
      </c>
      <c r="R40" s="62"/>
      <c r="S40" s="62"/>
      <c r="T40" s="50"/>
      <c r="U40" s="46"/>
      <c r="V40" s="47"/>
      <c r="W40" s="39"/>
    </row>
    <row r="41" spans="2:24" s="63" customFormat="1" ht="15.75" thickTop="1">
      <c r="G41" s="64"/>
      <c r="H41" s="65"/>
      <c r="I41" s="65"/>
      <c r="J41" s="40"/>
      <c r="K41" s="66"/>
      <c r="L41" s="67"/>
      <c r="M41" s="68"/>
      <c r="N41" s="68"/>
      <c r="O41" s="68"/>
      <c r="P41" s="69"/>
      <c r="Q41" s="70"/>
      <c r="R41" s="71"/>
      <c r="S41" s="71"/>
      <c r="T41" s="66"/>
      <c r="U41" s="66"/>
      <c r="V41" s="43"/>
      <c r="W41" s="72"/>
    </row>
    <row r="42" spans="2:24" ht="15.75" thickBot="1">
      <c r="D42" s="155" t="s">
        <v>153</v>
      </c>
      <c r="E42" s="155"/>
      <c r="F42" s="73"/>
      <c r="G42" s="74"/>
      <c r="H42" s="75"/>
      <c r="I42" s="75"/>
      <c r="J42" s="76"/>
      <c r="K42" s="77"/>
      <c r="L42" s="78"/>
      <c r="M42" s="78"/>
      <c r="N42" s="78"/>
      <c r="O42" s="79"/>
      <c r="P42" s="78"/>
      <c r="Q42" s="78"/>
      <c r="R42" s="78"/>
      <c r="S42" s="78"/>
      <c r="T42" s="78"/>
      <c r="U42" s="78"/>
      <c r="V42" s="80"/>
      <c r="W42" s="39"/>
    </row>
    <row r="43" spans="2:24">
      <c r="D43" s="73"/>
      <c r="E43" s="73"/>
      <c r="F43" s="73"/>
      <c r="G43" s="74"/>
      <c r="H43" s="75"/>
      <c r="I43" s="75"/>
      <c r="J43" s="81"/>
      <c r="K43" s="81"/>
      <c r="L43" s="82"/>
      <c r="M43" s="82"/>
      <c r="N43" s="82"/>
      <c r="O43" s="83"/>
      <c r="P43" s="82"/>
      <c r="Q43" s="82"/>
      <c r="R43" s="82"/>
      <c r="S43" s="82"/>
      <c r="T43" s="82"/>
      <c r="U43" s="82"/>
      <c r="V43" s="82"/>
      <c r="W43" s="39"/>
    </row>
    <row r="44" spans="2:24">
      <c r="D44" s="73"/>
      <c r="E44" s="73"/>
      <c r="F44" s="73"/>
      <c r="G44" s="84"/>
      <c r="H44" s="85"/>
      <c r="I44" s="85"/>
      <c r="J44" s="86"/>
      <c r="K44" s="86"/>
      <c r="L44" s="87"/>
      <c r="M44" s="87"/>
      <c r="N44" s="87"/>
      <c r="O44" s="88"/>
      <c r="P44" s="87"/>
      <c r="Q44" s="87"/>
      <c r="R44" s="87"/>
      <c r="S44" s="87"/>
      <c r="T44" s="87"/>
      <c r="U44" s="87"/>
      <c r="V44" s="87"/>
      <c r="W44" s="89"/>
    </row>
    <row r="45" spans="2:24">
      <c r="D45" s="73"/>
      <c r="E45" s="73"/>
      <c r="F45" s="73"/>
      <c r="G45" s="90"/>
      <c r="H45" s="90"/>
      <c r="I45" s="90"/>
      <c r="J45" s="91"/>
      <c r="K45" s="91"/>
      <c r="L45" s="92"/>
      <c r="M45" s="92"/>
      <c r="N45" s="92"/>
      <c r="O45" s="93"/>
      <c r="P45" s="92"/>
      <c r="Q45" s="92"/>
      <c r="R45" s="92"/>
      <c r="S45" s="92"/>
      <c r="T45" s="92"/>
      <c r="U45" s="92"/>
      <c r="V45" s="92"/>
      <c r="W45" s="94"/>
    </row>
    <row r="46" spans="2:24" hidden="1">
      <c r="B46" s="95">
        <f t="shared" ref="B46:B54" si="0">IF(OR(C46&gt;0,D46&gt;80%,),C46,0)</f>
        <v>0</v>
      </c>
      <c r="C46" s="96">
        <f t="shared" ref="C46:C51" si="1">IF(AND($C$58&lt;=D46,D46&lt;=100%,D47&gt;=$C$58,D48&gt;=$C$58),E46,0)</f>
        <v>0</v>
      </c>
      <c r="D46" s="103">
        <f>'PENGUKURAN TKT UMUM &amp; ENGINEER'!E103</f>
        <v>0</v>
      </c>
      <c r="E46" s="97">
        <v>9</v>
      </c>
      <c r="F46" s="97"/>
      <c r="G46" s="98"/>
      <c r="H46" s="98"/>
      <c r="I46" s="98"/>
      <c r="J46" s="98"/>
      <c r="K46" s="98"/>
      <c r="L46" s="12"/>
      <c r="M46" s="12"/>
      <c r="N46" s="12"/>
      <c r="O46" s="99"/>
      <c r="P46" s="12"/>
      <c r="Q46" s="100" t="s">
        <v>153</v>
      </c>
      <c r="R46" s="12"/>
      <c r="S46" s="12"/>
      <c r="T46" s="12"/>
      <c r="U46" s="12"/>
      <c r="V46" s="12"/>
      <c r="W46" s="12"/>
    </row>
    <row r="47" spans="2:24" ht="12.75" hidden="1" customHeight="1">
      <c r="B47" s="95">
        <f t="shared" si="0"/>
        <v>0</v>
      </c>
      <c r="C47" s="96">
        <f>IF(AND($C$58&lt;=D47,D47&lt;=100%,D48&gt;=$C$58,D49&gt;=$C$58),E47,0)</f>
        <v>0</v>
      </c>
      <c r="D47" s="103">
        <f>'PENGUKURAN TKT UMUM &amp; ENGINEER'!E92</f>
        <v>0</v>
      </c>
      <c r="E47" s="97">
        <v>8</v>
      </c>
      <c r="F47" s="97"/>
      <c r="G47" s="98"/>
      <c r="H47" s="98"/>
      <c r="I47" s="98"/>
      <c r="J47" s="98"/>
      <c r="K47" s="98"/>
      <c r="L47" s="12"/>
      <c r="M47" s="12"/>
      <c r="N47" s="12"/>
      <c r="O47" s="99"/>
      <c r="P47" s="12"/>
      <c r="Q47" s="101" t="s">
        <v>153</v>
      </c>
      <c r="R47" s="12"/>
      <c r="S47" s="12"/>
      <c r="T47" s="12"/>
      <c r="U47" s="12"/>
      <c r="V47" s="12"/>
      <c r="W47" s="12"/>
      <c r="X47" s="5" t="s">
        <v>153</v>
      </c>
    </row>
    <row r="48" spans="2:24" ht="12.75" hidden="1" customHeight="1">
      <c r="B48" s="95">
        <f t="shared" si="0"/>
        <v>0</v>
      </c>
      <c r="C48" s="96">
        <f t="shared" si="1"/>
        <v>0</v>
      </c>
      <c r="D48" s="103">
        <f>'PENGUKURAN TKT UMUM &amp; ENGINEER'!E80</f>
        <v>0</v>
      </c>
      <c r="E48" s="97">
        <v>7</v>
      </c>
      <c r="F48" s="97"/>
      <c r="G48" s="97"/>
      <c r="H48" s="97"/>
      <c r="I48" s="97"/>
      <c r="J48" s="97"/>
      <c r="K48" s="97"/>
      <c r="Q48" s="102" t="s">
        <v>153</v>
      </c>
    </row>
    <row r="49" spans="1:17" ht="12.75" hidden="1" customHeight="1">
      <c r="B49" s="95">
        <f t="shared" si="0"/>
        <v>0</v>
      </c>
      <c r="C49" s="96">
        <f t="shared" si="1"/>
        <v>0</v>
      </c>
      <c r="D49" s="103">
        <f>'PENGUKURAN TKT UMUM &amp; ENGINEER'!E66</f>
        <v>0</v>
      </c>
      <c r="E49" s="97">
        <v>6</v>
      </c>
      <c r="F49" s="97"/>
      <c r="G49" s="97"/>
      <c r="H49" s="97"/>
      <c r="I49" s="97"/>
      <c r="J49" s="97"/>
      <c r="K49" s="97"/>
      <c r="Q49" s="102" t="s">
        <v>153</v>
      </c>
    </row>
    <row r="50" spans="1:17" ht="12.75" hidden="1" customHeight="1">
      <c r="B50" s="95">
        <f t="shared" si="0"/>
        <v>0</v>
      </c>
      <c r="C50" s="96">
        <f>IF(AND($C$58&lt;=D50,D50&lt;=100%,D51&gt;=$C$58,D52&gt;=$C$58),E50,0)</f>
        <v>0</v>
      </c>
      <c r="D50" s="103">
        <f>'PENGUKURAN TKT UMUM &amp; ENGINEER'!E57</f>
        <v>0</v>
      </c>
      <c r="E50" s="97">
        <v>5</v>
      </c>
      <c r="F50" s="97"/>
      <c r="G50" s="97"/>
      <c r="H50" s="97"/>
      <c r="I50" s="97"/>
      <c r="J50" s="97"/>
      <c r="K50" s="97"/>
      <c r="O50" s="5"/>
    </row>
    <row r="51" spans="1:17" hidden="1">
      <c r="B51" s="95">
        <f t="shared" si="0"/>
        <v>0</v>
      </c>
      <c r="C51" s="96">
        <f t="shared" si="1"/>
        <v>0</v>
      </c>
      <c r="D51" s="103">
        <f>'PENGUKURAN TKT UMUM &amp; ENGINEER'!E46</f>
        <v>0</v>
      </c>
      <c r="E51" s="97">
        <v>4</v>
      </c>
      <c r="F51" s="97"/>
      <c r="G51" s="97"/>
      <c r="H51" s="97"/>
      <c r="I51" s="97"/>
      <c r="J51" s="97"/>
      <c r="K51" s="97"/>
      <c r="O51" s="5"/>
    </row>
    <row r="52" spans="1:17" hidden="1">
      <c r="B52" s="95">
        <f>IF(OR(C52&gt;0,D52&gt;80%,),C52,0)</f>
        <v>0</v>
      </c>
      <c r="C52" s="96">
        <f>IF(AND($C$58&lt;=D52,D52&lt;= 100%),E52, 0)</f>
        <v>0</v>
      </c>
      <c r="D52" s="103">
        <f>'PENGUKURAN TKT UMUM &amp; ENGINEER'!E35</f>
        <v>0</v>
      </c>
      <c r="E52" s="97">
        <v>3</v>
      </c>
      <c r="F52" s="97"/>
      <c r="G52" s="97"/>
      <c r="H52" s="97"/>
      <c r="I52" s="97"/>
      <c r="J52" s="97"/>
      <c r="K52" s="97"/>
      <c r="O52" s="5"/>
    </row>
    <row r="53" spans="1:17" hidden="1">
      <c r="B53" s="95">
        <f t="shared" si="0"/>
        <v>0</v>
      </c>
      <c r="C53" s="96">
        <f>IF(AND($C$58&lt;=D53,D53&lt;= 100%,$C$54&gt;=$C$58),E53, 0)</f>
        <v>0</v>
      </c>
      <c r="D53" s="103">
        <f>'PENGUKURAN TKT UMUM &amp; ENGINEER'!E23</f>
        <v>0</v>
      </c>
      <c r="E53" s="97">
        <v>2</v>
      </c>
      <c r="F53" s="97"/>
      <c r="G53" s="97"/>
      <c r="H53" s="97"/>
      <c r="I53" s="97"/>
      <c r="J53" s="97"/>
      <c r="K53" s="97"/>
      <c r="O53" s="5"/>
    </row>
    <row r="54" spans="1:17" hidden="1">
      <c r="B54" s="95">
        <f t="shared" si="0"/>
        <v>0</v>
      </c>
      <c r="C54" s="96">
        <f>IF(AND($C$58&lt;=D54,D54&lt;=100%),E54,0)</f>
        <v>0</v>
      </c>
      <c r="D54" s="103">
        <f>'PENGUKURAN TKT UMUM &amp; ENGINEER'!E8</f>
        <v>0</v>
      </c>
      <c r="E54" s="97">
        <v>1</v>
      </c>
      <c r="F54" s="97"/>
      <c r="G54" s="97"/>
      <c r="H54" s="97"/>
      <c r="I54" s="97"/>
      <c r="J54" s="97"/>
      <c r="K54" s="97"/>
      <c r="O54" s="5"/>
    </row>
    <row r="55" spans="1:17" ht="15.75" hidden="1" thickBot="1">
      <c r="O55" s="5"/>
    </row>
    <row r="56" spans="1:17" ht="15.75" hidden="1" thickBot="1">
      <c r="A56" s="5" t="s">
        <v>157</v>
      </c>
      <c r="B56" s="5" t="s">
        <v>153</v>
      </c>
      <c r="C56" s="104">
        <v>0.8</v>
      </c>
      <c r="O56" s="5"/>
    </row>
    <row r="57" spans="1:17" ht="15.75" hidden="1" thickBot="1">
      <c r="A57" s="105" t="s">
        <v>158</v>
      </c>
      <c r="C57" s="104">
        <v>1</v>
      </c>
      <c r="O57" s="5"/>
    </row>
    <row r="58" spans="1:17" hidden="1">
      <c r="C58" s="104">
        <f>IF(C56=0,1,C56)</f>
        <v>0.8</v>
      </c>
      <c r="O58" s="5"/>
    </row>
    <row r="59" spans="1:17" hidden="1"/>
    <row r="60" spans="1:17" hidden="1"/>
    <row r="61" spans="1:17" hidden="1"/>
    <row r="62" spans="1:17" hidden="1"/>
    <row r="63" spans="1:17" hidden="1"/>
    <row r="64" spans="1: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spans="2:18" hidden="1"/>
    <row r="194" spans="2:18" hidden="1"/>
    <row r="195" spans="2:18" hidden="1"/>
    <row r="196" spans="2:18" hidden="1"/>
    <row r="197" spans="2:18" hidden="1"/>
    <row r="198" spans="2:18" hidden="1"/>
    <row r="199" spans="2:18" hidden="1"/>
    <row r="200" spans="2:18" hidden="1"/>
    <row r="201" spans="2:18" hidden="1"/>
    <row r="202" spans="2:18" hidden="1"/>
    <row r="203" spans="2:18" hidden="1"/>
    <row r="204" spans="2:18" ht="23.25" hidden="1" customHeight="1">
      <c r="B204" s="156" t="s">
        <v>159</v>
      </c>
      <c r="C204" s="156"/>
      <c r="D204" s="156"/>
      <c r="E204" s="156"/>
      <c r="F204" s="156"/>
      <c r="G204" s="156"/>
      <c r="H204" s="156"/>
      <c r="I204" s="156"/>
      <c r="J204" s="156"/>
      <c r="K204" s="156"/>
      <c r="L204" s="156"/>
      <c r="M204" s="156"/>
      <c r="N204" s="156"/>
      <c r="O204" s="156"/>
      <c r="P204" s="156"/>
      <c r="Q204" s="156"/>
      <c r="R204" s="156"/>
    </row>
  </sheetData>
  <sheetProtection algorithmName="SHA-512" hashValue="1P0rNko/Z3HKCJ66WF4501Hq/tEQcuYsFWVKWGoa45SHMnxwNG/OuEtaZKFANtvzTY0KcZ3kg1iBXU6w4QNJ9g==" saltValue="mJuA1OsZVEerzLPNmpB4Dw==" spinCount="100000" sheet="1" objects="1" scenarios="1"/>
  <mergeCells count="35">
    <mergeCell ref="H18:K18"/>
    <mergeCell ref="L18:W18"/>
    <mergeCell ref="L27:T27"/>
    <mergeCell ref="L30:L38"/>
    <mergeCell ref="L40:O40"/>
    <mergeCell ref="D42:E42"/>
    <mergeCell ref="B204:R204"/>
    <mergeCell ref="H19:K19"/>
    <mergeCell ref="L19:W19"/>
    <mergeCell ref="H21:K21"/>
    <mergeCell ref="M21:P21"/>
    <mergeCell ref="H23:K23"/>
    <mergeCell ref="L23:M23"/>
    <mergeCell ref="N23:Q23"/>
    <mergeCell ref="R23:T23"/>
    <mergeCell ref="U23:V23"/>
    <mergeCell ref="H15:K15"/>
    <mergeCell ref="L15:W15"/>
    <mergeCell ref="H16:K16"/>
    <mergeCell ref="L16:W16"/>
    <mergeCell ref="H17:K17"/>
    <mergeCell ref="L17:W17"/>
    <mergeCell ref="H14:K14"/>
    <mergeCell ref="L14:W14"/>
    <mergeCell ref="I3:W3"/>
    <mergeCell ref="I4:W4"/>
    <mergeCell ref="I5:W5"/>
    <mergeCell ref="I6:W6"/>
    <mergeCell ref="I7:W7"/>
    <mergeCell ref="H9:W9"/>
    <mergeCell ref="H10:W10"/>
    <mergeCell ref="T12:U12"/>
    <mergeCell ref="V12:W12"/>
    <mergeCell ref="H13:K13"/>
    <mergeCell ref="L13:W13"/>
  </mergeCells>
  <conditionalFormatting sqref="Q37">
    <cfRule type="expression" dxfId="55" priority="29" stopIfTrue="1">
      <formula>C53=2</formula>
    </cfRule>
    <cfRule type="expression" dxfId="54" priority="30" stopIfTrue="1">
      <formula>C53&lt;2</formula>
    </cfRule>
  </conditionalFormatting>
  <conditionalFormatting sqref="Q36">
    <cfRule type="expression" dxfId="53" priority="31" stopIfTrue="1">
      <formula>C52=3</formula>
    </cfRule>
    <cfRule type="expression" dxfId="52" priority="32" stopIfTrue="1">
      <formula>C52&lt;3</formula>
    </cfRule>
  </conditionalFormatting>
  <conditionalFormatting sqref="Q34">
    <cfRule type="expression" dxfId="51" priority="33" stopIfTrue="1">
      <formula>C50=5</formula>
    </cfRule>
    <cfRule type="expression" dxfId="50" priority="34" stopIfTrue="1">
      <formula>C50&lt;5</formula>
    </cfRule>
  </conditionalFormatting>
  <conditionalFormatting sqref="Q33">
    <cfRule type="expression" dxfId="49" priority="35" stopIfTrue="1">
      <formula>C49=6</formula>
    </cfRule>
    <cfRule type="expression" dxfId="48" priority="36" stopIfTrue="1">
      <formula>C49&lt;6</formula>
    </cfRule>
  </conditionalFormatting>
  <conditionalFormatting sqref="Q32">
    <cfRule type="expression" dxfId="47" priority="37" stopIfTrue="1">
      <formula>C48=7</formula>
    </cfRule>
    <cfRule type="expression" dxfId="46" priority="38" stopIfTrue="1">
      <formula>C48&lt;7</formula>
    </cfRule>
  </conditionalFormatting>
  <conditionalFormatting sqref="Q31">
    <cfRule type="expression" dxfId="45" priority="39" stopIfTrue="1">
      <formula>C47=8</formula>
    </cfRule>
    <cfRule type="expression" dxfId="44" priority="40" stopIfTrue="1">
      <formula>C47&lt;8</formula>
    </cfRule>
  </conditionalFormatting>
  <conditionalFormatting sqref="Q30">
    <cfRule type="expression" dxfId="43" priority="41" stopIfTrue="1">
      <formula>C46=9</formula>
    </cfRule>
    <cfRule type="expression" dxfId="42" priority="42" stopIfTrue="1">
      <formula>C46&lt;9</formula>
    </cfRule>
  </conditionalFormatting>
  <conditionalFormatting sqref="Q35">
    <cfRule type="expression" dxfId="41" priority="43" stopIfTrue="1">
      <formula>C51=4</formula>
    </cfRule>
    <cfRule type="expression" dxfId="40" priority="44" stopIfTrue="1">
      <formula>C51&lt;4</formula>
    </cfRule>
  </conditionalFormatting>
  <conditionalFormatting sqref="Q47:Q49">
    <cfRule type="expression" dxfId="39" priority="45" stopIfTrue="1">
      <formula>#REF!&lt;56</formula>
    </cfRule>
  </conditionalFormatting>
  <conditionalFormatting sqref="Q41">
    <cfRule type="cellIs" dxfId="38" priority="46" stopIfTrue="1" operator="between">
      <formula>7</formula>
      <formula>9</formula>
    </cfRule>
    <cfRule type="cellIs" dxfId="37" priority="47" stopIfTrue="1" operator="between">
      <formula>4</formula>
      <formula>6</formula>
    </cfRule>
    <cfRule type="cellIs" dxfId="36" priority="48" stopIfTrue="1" operator="between">
      <formula>1</formula>
      <formula>3</formula>
    </cfRule>
  </conditionalFormatting>
  <conditionalFormatting sqref="L23:M23">
    <cfRule type="cellIs" dxfId="35" priority="49" stopIfTrue="1" operator="lessThan">
      <formula>3</formula>
    </cfRule>
    <cfRule type="cellIs" dxfId="34" priority="50" stopIfTrue="1" operator="between">
      <formula>3</formula>
      <formula>7</formula>
    </cfRule>
    <cfRule type="cellIs" dxfId="33" priority="51" stopIfTrue="1" operator="lessThanOrEqual">
      <formula>9</formula>
    </cfRule>
  </conditionalFormatting>
  <conditionalFormatting sqref="Q40">
    <cfRule type="cellIs" dxfId="32" priority="52" stopIfTrue="1" operator="between">
      <formula>7</formula>
      <formula>9</formula>
    </cfRule>
    <cfRule type="cellIs" dxfId="31" priority="53" stopIfTrue="1" operator="between">
      <formula>4</formula>
      <formula>6</formula>
    </cfRule>
    <cfRule type="cellIs" dxfId="30" priority="54" stopIfTrue="1" operator="between">
      <formula>1</formula>
      <formula>3</formula>
    </cfRule>
  </conditionalFormatting>
  <conditionalFormatting sqref="Q38">
    <cfRule type="expression" dxfId="29" priority="55" stopIfTrue="1">
      <formula>C54=1</formula>
    </cfRule>
    <cfRule type="expression" dxfId="28" priority="56" stopIfTrue="1">
      <formula>C54&lt;1</formula>
    </cfRule>
  </conditionalFormatting>
  <conditionalFormatting sqref="Q37">
    <cfRule type="expression" dxfId="27" priority="27" stopIfTrue="1">
      <formula>C53=2</formula>
    </cfRule>
    <cfRule type="expression" dxfId="26" priority="28" stopIfTrue="1">
      <formula>C53&lt;2</formula>
    </cfRule>
  </conditionalFormatting>
  <conditionalFormatting sqref="Q36">
    <cfRule type="expression" dxfId="25" priority="25" stopIfTrue="1">
      <formula>C52=3</formula>
    </cfRule>
    <cfRule type="expression" dxfId="24" priority="26" stopIfTrue="1">
      <formula>C52&lt;3</formula>
    </cfRule>
  </conditionalFormatting>
  <conditionalFormatting sqref="Q34">
    <cfRule type="expression" dxfId="23" priority="23" stopIfTrue="1">
      <formula>C50=5</formula>
    </cfRule>
    <cfRule type="expression" dxfId="22" priority="24" stopIfTrue="1">
      <formula>C50&lt;5</formula>
    </cfRule>
  </conditionalFormatting>
  <conditionalFormatting sqref="Q33">
    <cfRule type="expression" dxfId="21" priority="21" stopIfTrue="1">
      <formula>C49=6</formula>
    </cfRule>
    <cfRule type="expression" dxfId="20" priority="22" stopIfTrue="1">
      <formula>C49&lt;6</formula>
    </cfRule>
  </conditionalFormatting>
  <conditionalFormatting sqref="Q32">
    <cfRule type="expression" dxfId="19" priority="19" stopIfTrue="1">
      <formula>C48=7</formula>
    </cfRule>
    <cfRule type="expression" dxfId="18" priority="20" stopIfTrue="1">
      <formula>C48&lt;7</formula>
    </cfRule>
  </conditionalFormatting>
  <conditionalFormatting sqref="Q31">
    <cfRule type="expression" dxfId="17" priority="17" stopIfTrue="1">
      <formula>C47=8</formula>
    </cfRule>
    <cfRule type="expression" dxfId="16" priority="18" stopIfTrue="1">
      <formula>C47&lt;8</formula>
    </cfRule>
  </conditionalFormatting>
  <conditionalFormatting sqref="Q30">
    <cfRule type="expression" dxfId="15" priority="15" stopIfTrue="1">
      <formula>C46=9</formula>
    </cfRule>
    <cfRule type="expression" dxfId="14" priority="16" stopIfTrue="1">
      <formula>C46&lt;9</formula>
    </cfRule>
  </conditionalFormatting>
  <conditionalFormatting sqref="Q35">
    <cfRule type="expression" dxfId="13" priority="13" stopIfTrue="1">
      <formula>C51=4</formula>
    </cfRule>
    <cfRule type="expression" dxfId="12" priority="14" stopIfTrue="1">
      <formula>C51&lt;4</formula>
    </cfRule>
  </conditionalFormatting>
  <conditionalFormatting sqref="Q47:Q49">
    <cfRule type="expression" dxfId="11" priority="12" stopIfTrue="1">
      <formula>#REF!&lt;56</formula>
    </cfRule>
  </conditionalFormatting>
  <conditionalFormatting sqref="Q41">
    <cfRule type="cellIs" dxfId="10" priority="9" stopIfTrue="1" operator="between">
      <formula>7</formula>
      <formula>9</formula>
    </cfRule>
    <cfRule type="cellIs" dxfId="9" priority="10" stopIfTrue="1" operator="between">
      <formula>4</formula>
      <formula>6</formula>
    </cfRule>
    <cfRule type="cellIs" dxfId="8" priority="11" stopIfTrue="1" operator="between">
      <formula>1</formula>
      <formula>3</formula>
    </cfRule>
  </conditionalFormatting>
  <conditionalFormatting sqref="L23:M23">
    <cfRule type="cellIs" dxfId="7" priority="6" stopIfTrue="1" operator="lessThan">
      <formula>3</formula>
    </cfRule>
    <cfRule type="cellIs" dxfId="6" priority="7" stopIfTrue="1" operator="between">
      <formula>3</formula>
      <formula>7</formula>
    </cfRule>
    <cfRule type="cellIs" dxfId="5" priority="8" stopIfTrue="1" operator="lessThanOrEqual">
      <formula>9</formula>
    </cfRule>
  </conditionalFormatting>
  <conditionalFormatting sqref="Q40">
    <cfRule type="cellIs" dxfId="4" priority="3" stopIfTrue="1" operator="between">
      <formula>7</formula>
      <formula>9</formula>
    </cfRule>
    <cfRule type="cellIs" dxfId="3" priority="4" stopIfTrue="1" operator="between">
      <formula>4</formula>
      <formula>6</formula>
    </cfRule>
    <cfRule type="cellIs" dxfId="2" priority="5" stopIfTrue="1" operator="between">
      <formula>1</formula>
      <formula>3</formula>
    </cfRule>
  </conditionalFormatting>
  <conditionalFormatting sqref="Q38">
    <cfRule type="expression" dxfId="1" priority="1" stopIfTrue="1">
      <formula>C54=1</formula>
    </cfRule>
    <cfRule type="expression" dxfId="0" priority="2" stopIfTrue="1">
      <formula>C54&lt;1</formula>
    </cfRule>
  </conditionalFormatting>
  <pageMargins left="0.7" right="0.7" top="0.75" bottom="0.75" header="0.3" footer="0.3"/>
  <drawing r:id="rId1"/>
  <legacyDrawing r:id="rId2"/>
  <oleObjects>
    <mc:AlternateContent xmlns:mc="http://schemas.openxmlformats.org/markup-compatibility/2006">
      <mc:Choice Requires="x14">
        <oleObject progId="PBrush" shapeId="8194" r:id="rId3">
          <objectPr defaultSize="0" autoPict="0" r:id="rId4">
            <anchor moveWithCells="1" sizeWithCells="1">
              <from>
                <xdr:col>7</xdr:col>
                <xdr:colOff>638175</xdr:colOff>
                <xdr:row>1</xdr:row>
                <xdr:rowOff>76200</xdr:rowOff>
              </from>
              <to>
                <xdr:col>7</xdr:col>
                <xdr:colOff>1657350</xdr:colOff>
                <xdr:row>7</xdr:row>
                <xdr:rowOff>95250</xdr:rowOff>
              </to>
            </anchor>
          </objectPr>
        </oleObject>
      </mc:Choice>
      <mc:Fallback>
        <oleObject progId="PBrush" shapeId="8194" r:id="rId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PROFIL PENELITI</vt:lpstr>
      <vt:lpstr>IDENTITAS UMUM</vt:lpstr>
      <vt:lpstr>PENGUKURAN TKT UMUM &amp; ENGINEER</vt:lpstr>
      <vt:lpstr>RINGKASAN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 NB</dc:creator>
  <cp:lastModifiedBy>USER</cp:lastModifiedBy>
  <dcterms:created xsi:type="dcterms:W3CDTF">2017-04-13T02:39:56Z</dcterms:created>
  <dcterms:modified xsi:type="dcterms:W3CDTF">2017-04-20T03:19:11Z</dcterms:modified>
</cp:coreProperties>
</file>